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446"/>
  </bookViews>
  <sheets>
    <sheet name="Numbers" sheetId="1" r:id="rId1"/>
    <sheet name="Catering" sheetId="2" r:id="rId2"/>
  </sheets>
  <definedNames>
    <definedName name="Crew_total">Numbers!$E$54</definedName>
    <definedName name="Crowdrate">Numbers!$D$44</definedName>
    <definedName name="Excel_BuiltIn_Print_Area_1_1">Numbers!$A$1:$AY$56</definedName>
    <definedName name="Excel_BuiltIn_Print_Area_2_1">Catering!$A$1:$Q$47</definedName>
    <definedName name="Laterate">Numbers!$D$42</definedName>
    <definedName name="Nightrate">Numbers!$D$41</definedName>
    <definedName name="Plate">Numbers!$D$38</definedName>
    <definedName name="_xlnm.Print_Area" localSheetId="1">Catering!$A$1:$Q$72</definedName>
    <definedName name="_xlnm.Print_Area" localSheetId="0">Numbers!$A$1:$AY$58</definedName>
    <definedName name="Studiorate">Numbers!$D$43</definedName>
  </definedNames>
  <calcPr calcId="145621"/>
</workbook>
</file>

<file path=xl/calcChain.xml><?xml version="1.0" encoding="utf-8"?>
<calcChain xmlns="http://schemas.openxmlformats.org/spreadsheetml/2006/main"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8" i="1"/>
  <c r="AY30" i="1"/>
  <c r="AY32" i="1"/>
  <c r="H34" i="1"/>
  <c r="N34" i="1"/>
  <c r="O34" i="1"/>
  <c r="U34" i="1"/>
  <c r="V34" i="1"/>
  <c r="AC34" i="1"/>
  <c r="AJ34" i="1"/>
  <c r="AP34" i="1"/>
  <c r="AQ34" i="1"/>
  <c r="AX34" i="1"/>
  <c r="H36" i="1"/>
  <c r="N36" i="1"/>
  <c r="O36" i="1"/>
  <c r="U36" i="1"/>
  <c r="V36" i="1"/>
  <c r="AC36" i="1"/>
  <c r="AJ36" i="1"/>
  <c r="AP36" i="1"/>
  <c r="AQ36" i="1"/>
  <c r="AX36" i="1"/>
  <c r="E54" i="1"/>
  <c r="C6" i="1" s="1"/>
  <c r="D7" i="2"/>
  <c r="E7" i="2"/>
  <c r="G7" i="2"/>
  <c r="H7" i="2"/>
  <c r="M7" i="2"/>
  <c r="N7" i="2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P7" i="2"/>
  <c r="Q7" i="2"/>
  <c r="D8" i="2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M8" i="2"/>
  <c r="Q8" i="2" s="1"/>
  <c r="P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D9" i="2"/>
  <c r="M9" i="2"/>
  <c r="Q9" i="2" s="1"/>
  <c r="P9" i="2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D10" i="2"/>
  <c r="M10" i="2"/>
  <c r="Q10" i="2" s="1"/>
  <c r="D11" i="2"/>
  <c r="M11" i="2"/>
  <c r="Q11" i="2" s="1"/>
  <c r="D12" i="2"/>
  <c r="M12" i="2"/>
  <c r="Q12" i="2" s="1"/>
  <c r="D13" i="2"/>
  <c r="M13" i="2"/>
  <c r="Q13" i="2" s="1"/>
  <c r="D14" i="2"/>
  <c r="F14" i="2"/>
  <c r="H14" i="2"/>
  <c r="M14" i="2"/>
  <c r="Q14" i="2" s="1"/>
  <c r="D15" i="2"/>
  <c r="M15" i="2"/>
  <c r="Q15" i="2"/>
  <c r="D16" i="2"/>
  <c r="M16" i="2"/>
  <c r="Q16" i="2" s="1"/>
  <c r="D17" i="2"/>
  <c r="M17" i="2"/>
  <c r="Q17" i="2"/>
  <c r="D18" i="2"/>
  <c r="M18" i="2"/>
  <c r="Q18" i="2" s="1"/>
  <c r="D19" i="2"/>
  <c r="M19" i="2"/>
  <c r="Q19" i="2"/>
  <c r="D20" i="2"/>
  <c r="F20" i="2"/>
  <c r="H20" i="2"/>
  <c r="M20" i="2"/>
  <c r="Q20" i="2" s="1"/>
  <c r="D21" i="2"/>
  <c r="F21" i="2"/>
  <c r="H21" i="2"/>
  <c r="M21" i="2"/>
  <c r="Q21" i="2"/>
  <c r="D22" i="2"/>
  <c r="M22" i="2"/>
  <c r="Q22" i="2" s="1"/>
  <c r="D23" i="2"/>
  <c r="M23" i="2"/>
  <c r="Q23" i="2"/>
  <c r="D24" i="2"/>
  <c r="M24" i="2"/>
  <c r="Q24" i="2" s="1"/>
  <c r="D25" i="2"/>
  <c r="M25" i="2"/>
  <c r="Q25" i="2"/>
  <c r="D26" i="2"/>
  <c r="M26" i="2"/>
  <c r="Q26" i="2" s="1"/>
  <c r="D27" i="2"/>
  <c r="H27" i="2" s="1"/>
  <c r="F27" i="2"/>
  <c r="M27" i="2"/>
  <c r="Q27" i="2"/>
  <c r="D28" i="2"/>
  <c r="F28" i="2"/>
  <c r="H28" i="2"/>
  <c r="M28" i="2"/>
  <c r="Q28" i="2" s="1"/>
  <c r="D29" i="2"/>
  <c r="M29" i="2"/>
  <c r="Q29" i="2"/>
  <c r="D30" i="2"/>
  <c r="M30" i="2"/>
  <c r="Q30" i="2" s="1"/>
  <c r="D31" i="2"/>
  <c r="M31" i="2"/>
  <c r="Q31" i="2" s="1"/>
  <c r="D32" i="2"/>
  <c r="M32" i="2"/>
  <c r="Q32" i="2" s="1"/>
  <c r="D33" i="2"/>
  <c r="M33" i="2"/>
  <c r="Q33" i="2" s="1"/>
  <c r="D34" i="2"/>
  <c r="M34" i="2"/>
  <c r="Q34" i="2" s="1"/>
  <c r="D35" i="2"/>
  <c r="F35" i="2"/>
  <c r="H35" i="2"/>
  <c r="M35" i="2"/>
  <c r="Q35" i="2" s="1"/>
  <c r="D36" i="2"/>
  <c r="M36" i="2"/>
  <c r="Q36" i="2" s="1"/>
  <c r="D37" i="2"/>
  <c r="M37" i="2"/>
  <c r="Q37" i="2" s="1"/>
  <c r="D38" i="2"/>
  <c r="M38" i="2"/>
  <c r="Q38" i="2" s="1"/>
  <c r="D39" i="2"/>
  <c r="M39" i="2"/>
  <c r="Q39" i="2" s="1"/>
  <c r="D40" i="2"/>
  <c r="M40" i="2"/>
  <c r="Q40" i="2" s="1"/>
  <c r="D41" i="2"/>
  <c r="M41" i="2"/>
  <c r="Q41" i="2" s="1"/>
  <c r="D42" i="2"/>
  <c r="F42" i="2"/>
  <c r="H42" i="2"/>
  <c r="M42" i="2"/>
  <c r="Q42" i="2" s="1"/>
  <c r="D43" i="2"/>
  <c r="M43" i="2"/>
  <c r="Q43" i="2" s="1"/>
  <c r="D44" i="2"/>
  <c r="M44" i="2"/>
  <c r="Q44" i="2" s="1"/>
  <c r="D45" i="2"/>
  <c r="M45" i="2"/>
  <c r="Q45" i="2" s="1"/>
  <c r="D46" i="2"/>
  <c r="M46" i="2"/>
  <c r="Q46" i="2" s="1"/>
  <c r="D47" i="2"/>
  <c r="M47" i="2"/>
  <c r="Q47" i="2" s="1"/>
  <c r="D48" i="2"/>
  <c r="F48" i="2"/>
  <c r="H48" i="2"/>
  <c r="M48" i="2"/>
  <c r="Q48" i="2" s="1"/>
  <c r="D49" i="2"/>
  <c r="F49" i="2"/>
  <c r="H49" i="2"/>
  <c r="M49" i="2"/>
  <c r="Q49" i="2" s="1"/>
  <c r="D50" i="2"/>
  <c r="H50" i="2"/>
  <c r="M50" i="2"/>
  <c r="Q50" i="2" s="1"/>
  <c r="D51" i="2"/>
  <c r="H51" i="2"/>
  <c r="M51" i="2"/>
  <c r="Q51" i="2" s="1"/>
  <c r="D52" i="2"/>
  <c r="H52" i="2"/>
  <c r="M52" i="2"/>
  <c r="Q52" i="2" s="1"/>
  <c r="D53" i="2"/>
  <c r="H53" i="2"/>
  <c r="M53" i="2"/>
  <c r="Q53" i="2" s="1"/>
  <c r="D54" i="2"/>
  <c r="H54" i="2"/>
  <c r="M54" i="2"/>
  <c r="M58" i="2" s="1"/>
  <c r="P54" i="2"/>
  <c r="D55" i="2"/>
  <c r="H55" i="2"/>
  <c r="M55" i="2"/>
  <c r="Q55" i="2" s="1"/>
  <c r="P55" i="2"/>
  <c r="P56" i="2" s="1"/>
  <c r="D56" i="2"/>
  <c r="F56" i="2"/>
  <c r="H56" i="2"/>
  <c r="M56" i="2"/>
  <c r="Q56" i="2" s="1"/>
  <c r="D57" i="2"/>
  <c r="H57" i="2" s="1"/>
  <c r="M57" i="2"/>
  <c r="Q57" i="2"/>
  <c r="B58" i="2"/>
  <c r="O58" i="2"/>
  <c r="D61" i="2"/>
  <c r="E66" i="2"/>
  <c r="D68" i="2"/>
  <c r="N28" i="2" l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/>
  <c r="N55" i="2" s="1"/>
  <c r="N56" i="2" s="1"/>
  <c r="N57" i="2" s="1"/>
  <c r="D58" i="2"/>
  <c r="Q54" i="2"/>
  <c r="Q58" i="2" s="1"/>
  <c r="E25" i="2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C36" i="1"/>
  <c r="F9" i="2" s="1"/>
  <c r="H9" i="2" s="1"/>
  <c r="C34" i="1"/>
  <c r="AU6" i="1"/>
  <c r="AO6" i="1"/>
  <c r="AK6" i="1"/>
  <c r="AF6" i="1"/>
  <c r="AA6" i="1"/>
  <c r="W6" i="1"/>
  <c r="Q6" i="1"/>
  <c r="K6" i="1"/>
  <c r="F6" i="1"/>
  <c r="B6" i="1"/>
  <c r="AT6" i="1"/>
  <c r="AN6" i="1"/>
  <c r="AI6" i="1"/>
  <c r="AE6" i="1"/>
  <c r="Z6" i="1"/>
  <c r="T6" i="1"/>
  <c r="P6" i="1"/>
  <c r="J6" i="1"/>
  <c r="E6" i="1"/>
  <c r="AW6" i="1"/>
  <c r="AS6" i="1"/>
  <c r="AM6" i="1"/>
  <c r="AH6" i="1"/>
  <c r="AD6" i="1"/>
  <c r="Y6" i="1"/>
  <c r="S6" i="1"/>
  <c r="M6" i="1"/>
  <c r="I6" i="1"/>
  <c r="D6" i="1"/>
  <c r="AV6" i="1"/>
  <c r="AR6" i="1"/>
  <c r="AL6" i="1"/>
  <c r="AG6" i="1"/>
  <c r="AB6" i="1"/>
  <c r="X6" i="1"/>
  <c r="R6" i="1"/>
  <c r="L6" i="1"/>
  <c r="G6" i="1"/>
  <c r="AB34" i="1" l="1"/>
  <c r="AB36" i="1"/>
  <c r="F34" i="2" s="1"/>
  <c r="H34" i="2" s="1"/>
  <c r="AM36" i="1"/>
  <c r="F45" i="2" s="1"/>
  <c r="H45" i="2" s="1"/>
  <c r="AM34" i="1"/>
  <c r="W36" i="1"/>
  <c r="F29" i="2" s="1"/>
  <c r="H29" i="2" s="1"/>
  <c r="W34" i="1"/>
  <c r="L34" i="1"/>
  <c r="L36" i="1"/>
  <c r="F18" i="2" s="1"/>
  <c r="H18" i="2" s="1"/>
  <c r="AG34" i="1"/>
  <c r="AG36" i="1"/>
  <c r="F39" i="2" s="1"/>
  <c r="H39" i="2" s="1"/>
  <c r="Y34" i="1"/>
  <c r="Y36" i="1"/>
  <c r="F31" i="2" s="1"/>
  <c r="H31" i="2" s="1"/>
  <c r="AS34" i="1"/>
  <c r="AS36" i="1"/>
  <c r="F51" i="2" s="1"/>
  <c r="P34" i="1"/>
  <c r="P36" i="1"/>
  <c r="F22" i="2" s="1"/>
  <c r="H22" i="2" s="1"/>
  <c r="AI36" i="1"/>
  <c r="F41" i="2" s="1"/>
  <c r="H41" i="2" s="1"/>
  <c r="AI34" i="1"/>
  <c r="AA36" i="1"/>
  <c r="F33" i="2" s="1"/>
  <c r="H33" i="2" s="1"/>
  <c r="AA34" i="1"/>
  <c r="AU36" i="1"/>
  <c r="F53" i="2" s="1"/>
  <c r="AU34" i="1"/>
  <c r="R36" i="1"/>
  <c r="F24" i="2" s="1"/>
  <c r="H24" i="2" s="1"/>
  <c r="R34" i="1"/>
  <c r="AL36" i="1"/>
  <c r="F44" i="2" s="1"/>
  <c r="H44" i="2" s="1"/>
  <c r="AL34" i="1"/>
  <c r="I34" i="1"/>
  <c r="I36" i="1"/>
  <c r="F15" i="2" s="1"/>
  <c r="H15" i="2" s="1"/>
  <c r="AD36" i="1"/>
  <c r="F36" i="2" s="1"/>
  <c r="H36" i="2" s="1"/>
  <c r="AD34" i="1"/>
  <c r="AW34" i="1"/>
  <c r="AW36" i="1"/>
  <c r="F55" i="2" s="1"/>
  <c r="T34" i="1"/>
  <c r="T36" i="1"/>
  <c r="F26" i="2" s="1"/>
  <c r="H26" i="2" s="1"/>
  <c r="AN34" i="1"/>
  <c r="AN36" i="1"/>
  <c r="F46" i="2" s="1"/>
  <c r="H46" i="2" s="1"/>
  <c r="K36" i="1"/>
  <c r="F17" i="2" s="1"/>
  <c r="H17" i="2" s="1"/>
  <c r="K34" i="1"/>
  <c r="AF34" i="1"/>
  <c r="AF36" i="1"/>
  <c r="F38" i="2" s="1"/>
  <c r="H38" i="2" s="1"/>
  <c r="G36" i="1"/>
  <c r="F13" i="2" s="1"/>
  <c r="H13" i="2" s="1"/>
  <c r="G34" i="1"/>
  <c r="AE36" i="1"/>
  <c r="F37" i="2" s="1"/>
  <c r="H37" i="2" s="1"/>
  <c r="AE34" i="1"/>
  <c r="X34" i="1"/>
  <c r="X36" i="1"/>
  <c r="F30" i="2" s="1"/>
  <c r="H30" i="2" s="1"/>
  <c r="AR34" i="1"/>
  <c r="AR36" i="1"/>
  <c r="F50" i="2" s="1"/>
  <c r="M34" i="1"/>
  <c r="M36" i="1"/>
  <c r="F19" i="2" s="1"/>
  <c r="H19" i="2" s="1"/>
  <c r="AH36" i="1"/>
  <c r="F40" i="2" s="1"/>
  <c r="H40" i="2" s="1"/>
  <c r="AH34" i="1"/>
  <c r="E34" i="1"/>
  <c r="E36" i="1"/>
  <c r="F11" i="2" s="1"/>
  <c r="H11" i="2" s="1"/>
  <c r="Z36" i="1"/>
  <c r="F32" i="2" s="1"/>
  <c r="H32" i="2" s="1"/>
  <c r="Z34" i="1"/>
  <c r="AT36" i="1"/>
  <c r="F52" i="2" s="1"/>
  <c r="AT34" i="1"/>
  <c r="Q34" i="1"/>
  <c r="Q36" i="1"/>
  <c r="F23" i="2" s="1"/>
  <c r="H23" i="2" s="1"/>
  <c r="AK34" i="1"/>
  <c r="AK36" i="1"/>
  <c r="F43" i="2" s="1"/>
  <c r="H43" i="2" s="1"/>
  <c r="S36" i="1"/>
  <c r="F25" i="2" s="1"/>
  <c r="H25" i="2" s="1"/>
  <c r="S34" i="1"/>
  <c r="J36" i="1"/>
  <c r="F16" i="2" s="1"/>
  <c r="H16" i="2" s="1"/>
  <c r="J34" i="1"/>
  <c r="AO34" i="1"/>
  <c r="AO36" i="1"/>
  <c r="F47" i="2" s="1"/>
  <c r="H47" i="2" s="1"/>
  <c r="AV34" i="1"/>
  <c r="AV36" i="1"/>
  <c r="F54" i="2" s="1"/>
  <c r="B36" i="1"/>
  <c r="AY6" i="1"/>
  <c r="B34" i="1"/>
  <c r="D34" i="1"/>
  <c r="D36" i="1"/>
  <c r="F10" i="2" s="1"/>
  <c r="H10" i="2" s="1"/>
  <c r="F36" i="1"/>
  <c r="F12" i="2" s="1"/>
  <c r="H12" i="2" s="1"/>
  <c r="F34" i="1"/>
  <c r="AY36" i="1" l="1"/>
  <c r="F8" i="2"/>
  <c r="AY34" i="1"/>
  <c r="G8" i="2" l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H8" i="2"/>
  <c r="H58" i="2" s="1"/>
  <c r="D69" i="2" s="1"/>
  <c r="F58" i="2"/>
  <c r="D67" i="2" s="1"/>
  <c r="E70" i="2" s="1"/>
  <c r="E71" i="2" s="1"/>
</calcChain>
</file>

<file path=xl/sharedStrings.xml><?xml version="1.0" encoding="utf-8"?>
<sst xmlns="http://schemas.openxmlformats.org/spreadsheetml/2006/main" count="140" uniqueCount="78">
  <si>
    <t>Premiums</t>
  </si>
  <si>
    <t>Date</t>
  </si>
  <si>
    <t>Man Day</t>
  </si>
  <si>
    <t>Day</t>
  </si>
  <si>
    <t>Mon</t>
  </si>
  <si>
    <t>Tue</t>
  </si>
  <si>
    <t>Wed</t>
  </si>
  <si>
    <t>Thur</t>
  </si>
  <si>
    <t>Fri</t>
  </si>
  <si>
    <t>Sat</t>
  </si>
  <si>
    <t>Sun</t>
  </si>
  <si>
    <t>Day No.</t>
  </si>
  <si>
    <t>Crew</t>
  </si>
  <si>
    <t>Dailies</t>
  </si>
  <si>
    <t xml:space="preserve">   SFX</t>
  </si>
  <si>
    <t xml:space="preserve">   Production</t>
  </si>
  <si>
    <r>
      <t xml:space="preserve">   </t>
    </r>
    <r>
      <rPr>
        <sz val="10"/>
        <rFont val="Arial"/>
      </rPr>
      <t>AD’s</t>
    </r>
  </si>
  <si>
    <t xml:space="preserve">   Action Vehicles</t>
  </si>
  <si>
    <t xml:space="preserve">   Art Dept</t>
  </si>
  <si>
    <t xml:space="preserve">   Facilities Drivers</t>
  </si>
  <si>
    <t xml:space="preserve">    VFX</t>
  </si>
  <si>
    <t xml:space="preserve">   Catering</t>
  </si>
  <si>
    <r>
      <t xml:space="preserve">   </t>
    </r>
    <r>
      <rPr>
        <sz val="10"/>
        <rFont val="Arial"/>
      </rPr>
      <t>Const/Rigging</t>
    </r>
  </si>
  <si>
    <t xml:space="preserve">   Make-up</t>
  </si>
  <si>
    <t xml:space="preserve">   Locations</t>
  </si>
  <si>
    <t xml:space="preserve">   Wardrobe</t>
  </si>
  <si>
    <t xml:space="preserve">   Set Ops</t>
  </si>
  <si>
    <t xml:space="preserve">   Camera</t>
  </si>
  <si>
    <t xml:space="preserve">   Sparks</t>
  </si>
  <si>
    <t xml:space="preserve">   Editing</t>
  </si>
  <si>
    <t>Cast</t>
  </si>
  <si>
    <t>Stunts/Doubles</t>
  </si>
  <si>
    <t>Crowd</t>
  </si>
  <si>
    <t>Total Catering Numbers</t>
  </si>
  <si>
    <t>Day Totals</t>
  </si>
  <si>
    <t>Plate cost =</t>
  </si>
  <si>
    <t>Premium payments</t>
  </si>
  <si>
    <t>N</t>
  </si>
  <si>
    <t>= Night</t>
  </si>
  <si>
    <t>L</t>
  </si>
  <si>
    <t>= Late</t>
  </si>
  <si>
    <t>S</t>
  </si>
  <si>
    <t>=Studio</t>
  </si>
  <si>
    <t>C</t>
  </si>
  <si>
    <t>=Crowd</t>
  </si>
  <si>
    <t>Calculation of crew numbers</t>
  </si>
  <si>
    <t xml:space="preserve">Crew paid as per budget = </t>
  </si>
  <si>
    <t>Facility vehicle drivers =</t>
  </si>
  <si>
    <t>Caterers =</t>
  </si>
  <si>
    <t>others allow epk, etc =</t>
  </si>
  <si>
    <t>Crew total</t>
  </si>
  <si>
    <t>Catering Figures</t>
  </si>
  <si>
    <t>Plates</t>
  </si>
  <si>
    <t>Overtime</t>
  </si>
  <si>
    <t>No.s</t>
  </si>
  <si>
    <t>Cost</t>
  </si>
  <si>
    <t>Total</t>
  </si>
  <si>
    <t>Accum tot</t>
  </si>
  <si>
    <t>Budget</t>
  </si>
  <si>
    <t>AccumBud</t>
  </si>
  <si>
    <t>Variance</t>
  </si>
  <si>
    <t>Hrs</t>
  </si>
  <si>
    <t>Crew No's</t>
  </si>
  <si>
    <t>Rate P/Hr</t>
  </si>
  <si>
    <t>PREP ?</t>
  </si>
  <si>
    <t>TOTALS</t>
  </si>
  <si>
    <t>Budget =</t>
  </si>
  <si>
    <t>Main unit</t>
  </si>
  <si>
    <t>Water, etc</t>
  </si>
  <si>
    <t xml:space="preserve">Crowd </t>
  </si>
  <si>
    <t>Hot Breaks</t>
  </si>
  <si>
    <t>O Time</t>
  </si>
  <si>
    <t>Estimated plates</t>
  </si>
  <si>
    <t>Estimated O/Time</t>
  </si>
  <si>
    <t>-Under/over</t>
  </si>
  <si>
    <t>COMPANY NAME</t>
  </si>
  <si>
    <t>PRODUCTION</t>
  </si>
  <si>
    <t xml:space="preserve">   Police/Sec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</si>
</sst>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\£* #,##0.00_-;&quot;-£&quot;* #,##0.00_-;_-\£* \-??_-;_-@_-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Lucida Sans Unicode"/>
    </font>
    <font>
      <sz val="10"/>
      <name val="Arial"/>
      <family val="2"/>
    </font>
    <font>
      <i/>
      <sz val="10"/>
      <name val="Arial"/>
      <family val="2"/>
    </font>
    <font>
      <i/>
      <sz val="10"/>
      <name val="Times New Roman"/>
      <family val="1"/>
    </font>
    <font>
      <b/>
      <sz val="14"/>
      <name val="Arial"/>
      <family val="2"/>
    </font>
    <font>
      <b/>
      <i/>
      <sz val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7"/>
      </patternFill>
    </fill>
    <fill>
      <patternFill patternType="solid">
        <fgColor indexed="27"/>
        <bgColor indexed="41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hair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164" fontId="8" fillId="0" borderId="0" applyFill="0" applyBorder="0" applyAlignment="0" applyProtection="0"/>
  </cellStyleXfs>
  <cellXfs count="144">
    <xf numFmtId="0" fontId="0" fillId="0" borderId="0" xfId="0"/>
    <xf numFmtId="0" fontId="0" fillId="0" borderId="0" xfId="0" applyFill="1"/>
    <xf numFmtId="0" fontId="0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Font="1" applyBorder="1"/>
    <xf numFmtId="14" fontId="0" fillId="0" borderId="7" xfId="0" applyNumberFormat="1" applyBorder="1"/>
    <xf numFmtId="14" fontId="0" fillId="0" borderId="8" xfId="0" applyNumberFormat="1" applyBorder="1"/>
    <xf numFmtId="14" fontId="0" fillId="2" borderId="8" xfId="0" applyNumberFormat="1" applyFill="1" applyBorder="1"/>
    <xf numFmtId="0" fontId="0" fillId="0" borderId="6" xfId="0" applyFon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14" fontId="0" fillId="2" borderId="7" xfId="0" applyNumberFormat="1" applyFont="1" applyFill="1" applyBorder="1" applyAlignment="1">
      <alignment horizontal="center"/>
    </xf>
    <xf numFmtId="14" fontId="0" fillId="2" borderId="8" xfId="0" applyNumberFormat="1" applyFont="1" applyFill="1" applyBorder="1" applyAlignment="1">
      <alignment horizontal="center"/>
    </xf>
    <xf numFmtId="0" fontId="0" fillId="0" borderId="9" xfId="0" applyFont="1" applyBorder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0" fontId="0" fillId="0" borderId="13" xfId="0" applyFill="1" applyBorder="1"/>
    <xf numFmtId="0" fontId="0" fillId="0" borderId="0" xfId="0" applyFill="1" applyAlignment="1"/>
    <xf numFmtId="0" fontId="0" fillId="2" borderId="13" xfId="0" applyFill="1" applyBorder="1"/>
    <xf numFmtId="0" fontId="0" fillId="0" borderId="13" xfId="0" applyFill="1" applyBorder="1" applyAlignment="1">
      <alignment horizontal="center"/>
    </xf>
    <xf numFmtId="0" fontId="0" fillId="2" borderId="13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2" xfId="0" applyFill="1" applyBorder="1"/>
    <xf numFmtId="0" fontId="1" fillId="0" borderId="14" xfId="0" applyFont="1" applyBorder="1"/>
    <xf numFmtId="0" fontId="0" fillId="0" borderId="15" xfId="0" applyFill="1" applyBorder="1"/>
    <xf numFmtId="0" fontId="0" fillId="2" borderId="15" xfId="0" applyFill="1" applyBorder="1"/>
    <xf numFmtId="1" fontId="0" fillId="0" borderId="14" xfId="0" applyNumberFormat="1" applyBorder="1"/>
    <xf numFmtId="0" fontId="0" fillId="0" borderId="16" xfId="0" applyFill="1" applyBorder="1"/>
    <xf numFmtId="0" fontId="0" fillId="2" borderId="16" xfId="0" applyFill="1" applyBorder="1"/>
    <xf numFmtId="0" fontId="0" fillId="0" borderId="1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14" xfId="0" applyFont="1" applyBorder="1"/>
    <xf numFmtId="0" fontId="3" fillId="0" borderId="15" xfId="0" applyFont="1" applyFill="1" applyBorder="1"/>
    <xf numFmtId="0" fontId="4" fillId="0" borderId="14" xfId="0" applyFont="1" applyFill="1" applyBorder="1"/>
    <xf numFmtId="0" fontId="3" fillId="0" borderId="16" xfId="0" applyFont="1" applyFill="1" applyBorder="1"/>
    <xf numFmtId="1" fontId="0" fillId="0" borderId="14" xfId="0" applyNumberFormat="1" applyFill="1" applyBorder="1"/>
    <xf numFmtId="0" fontId="1" fillId="0" borderId="14" xfId="0" applyFont="1" applyFill="1" applyBorder="1"/>
    <xf numFmtId="0" fontId="3" fillId="2" borderId="15" xfId="0" applyFont="1" applyFill="1" applyBorder="1"/>
    <xf numFmtId="1" fontId="3" fillId="0" borderId="14" xfId="0" applyNumberFormat="1" applyFont="1" applyBorder="1"/>
    <xf numFmtId="0" fontId="3" fillId="0" borderId="0" xfId="0" applyFont="1"/>
    <xf numFmtId="0" fontId="0" fillId="0" borderId="17" xfId="0" applyFill="1" applyBorder="1"/>
    <xf numFmtId="0" fontId="0" fillId="0" borderId="18" xfId="0" applyFill="1" applyBorder="1"/>
    <xf numFmtId="0" fontId="0" fillId="2" borderId="18" xfId="0" applyFill="1" applyBorder="1"/>
    <xf numFmtId="0" fontId="0" fillId="0" borderId="19" xfId="0" applyFill="1" applyBorder="1"/>
    <xf numFmtId="0" fontId="0" fillId="0" borderId="1" xfId="0" applyFont="1" applyBorder="1"/>
    <xf numFmtId="0" fontId="0" fillId="0" borderId="4" xfId="0" applyFill="1" applyBorder="1"/>
    <xf numFmtId="0" fontId="0" fillId="2" borderId="4" xfId="0" applyFill="1" applyBorder="1"/>
    <xf numFmtId="1" fontId="0" fillId="0" borderId="1" xfId="0" applyNumberFormat="1" applyBorder="1"/>
    <xf numFmtId="0" fontId="0" fillId="0" borderId="2" xfId="0" applyFill="1" applyBorder="1"/>
    <xf numFmtId="0" fontId="0" fillId="0" borderId="8" xfId="0" applyFill="1" applyBorder="1"/>
    <xf numFmtId="0" fontId="0" fillId="2" borderId="8" xfId="0" applyFill="1" applyBorder="1"/>
    <xf numFmtId="0" fontId="0" fillId="0" borderId="6" xfId="0" applyFill="1" applyBorder="1"/>
    <xf numFmtId="0" fontId="0" fillId="0" borderId="20" xfId="0" applyFont="1" applyBorder="1"/>
    <xf numFmtId="4" fontId="0" fillId="0" borderId="21" xfId="0" applyNumberFormat="1" applyBorder="1"/>
    <xf numFmtId="4" fontId="0" fillId="2" borderId="21" xfId="0" applyNumberFormat="1" applyFill="1" applyBorder="1"/>
    <xf numFmtId="164" fontId="1" fillId="0" borderId="22" xfId="1" applyFont="1" applyFill="1" applyBorder="1" applyAlignment="1" applyProtection="1"/>
    <xf numFmtId="0" fontId="0" fillId="0" borderId="23" xfId="0" applyFont="1" applyBorder="1"/>
    <xf numFmtId="0" fontId="0" fillId="0" borderId="24" xfId="0" applyBorder="1"/>
    <xf numFmtId="164" fontId="1" fillId="0" borderId="24" xfId="1" applyFont="1" applyFill="1" applyBorder="1" applyAlignment="1" applyProtection="1"/>
    <xf numFmtId="0" fontId="0" fillId="0" borderId="25" xfId="0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164" fontId="1" fillId="0" borderId="0" xfId="1" applyFont="1" applyFill="1" applyBorder="1" applyAlignment="1" applyProtection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0" xfId="0" applyFill="1" applyBorder="1"/>
    <xf numFmtId="0" fontId="1" fillId="0" borderId="2" xfId="0" applyFont="1" applyBorder="1"/>
    <xf numFmtId="15" fontId="5" fillId="0" borderId="0" xfId="0" applyNumberFormat="1" applyFont="1" applyBorder="1"/>
    <xf numFmtId="15" fontId="5" fillId="0" borderId="0" xfId="0" applyNumberFormat="1" applyFont="1" applyFill="1" applyBorder="1"/>
    <xf numFmtId="2" fontId="0" fillId="0" borderId="0" xfId="0" applyNumberFormat="1" applyFill="1"/>
    <xf numFmtId="1" fontId="0" fillId="0" borderId="0" xfId="0" applyNumberFormat="1" applyFill="1" applyBorder="1"/>
    <xf numFmtId="2" fontId="0" fillId="0" borderId="0" xfId="0" applyNumberFormat="1" applyFill="1" applyBorder="1"/>
    <xf numFmtId="0" fontId="6" fillId="0" borderId="0" xfId="0" applyFont="1" applyFill="1"/>
    <xf numFmtId="0" fontId="7" fillId="0" borderId="0" xfId="0" applyFont="1" applyFill="1"/>
    <xf numFmtId="0" fontId="0" fillId="0" borderId="1" xfId="0" applyFont="1" applyFill="1" applyBorder="1"/>
    <xf numFmtId="0" fontId="0" fillId="0" borderId="31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2" fontId="0" fillId="0" borderId="1" xfId="0" applyNumberFormat="1" applyFont="1" applyFill="1" applyBorder="1"/>
    <xf numFmtId="1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2" fontId="0" fillId="3" borderId="1" xfId="0" applyNumberFormat="1" applyFill="1" applyBorder="1" applyAlignment="1">
      <alignment horizontal="right"/>
    </xf>
    <xf numFmtId="2" fontId="0" fillId="3" borderId="1" xfId="0" applyNumberFormat="1" applyFont="1" applyFill="1" applyBorder="1"/>
    <xf numFmtId="165" fontId="0" fillId="3" borderId="1" xfId="0" applyNumberFormat="1" applyFill="1" applyBorder="1"/>
    <xf numFmtId="1" fontId="0" fillId="3" borderId="1" xfId="0" applyNumberFormat="1" applyFont="1" applyFill="1" applyBorder="1"/>
    <xf numFmtId="14" fontId="0" fillId="4" borderId="1" xfId="0" applyNumberFormat="1" applyFont="1" applyFill="1" applyBorder="1" applyAlignment="1">
      <alignment horizontal="right"/>
    </xf>
    <xf numFmtId="0" fontId="0" fillId="4" borderId="1" xfId="0" applyFont="1" applyFill="1" applyBorder="1"/>
    <xf numFmtId="2" fontId="0" fillId="4" borderId="1" xfId="0" applyNumberFormat="1" applyFill="1" applyBorder="1" applyAlignment="1">
      <alignment horizontal="right"/>
    </xf>
    <xf numFmtId="2" fontId="0" fillId="4" borderId="1" xfId="0" applyNumberFormat="1" applyFont="1" applyFill="1" applyBorder="1"/>
    <xf numFmtId="165" fontId="0" fillId="4" borderId="1" xfId="0" applyNumberFormat="1" applyFill="1" applyBorder="1"/>
    <xf numFmtId="1" fontId="0" fillId="4" borderId="1" xfId="0" applyNumberFormat="1" applyFont="1" applyFill="1" applyBorder="1"/>
    <xf numFmtId="2" fontId="0" fillId="3" borderId="31" xfId="0" applyNumberFormat="1" applyFill="1" applyBorder="1" applyAlignment="1">
      <alignment horizontal="right"/>
    </xf>
    <xf numFmtId="2" fontId="0" fillId="3" borderId="32" xfId="0" applyNumberFormat="1" applyFont="1" applyFill="1" applyBorder="1"/>
    <xf numFmtId="2" fontId="0" fillId="3" borderId="1" xfId="0" applyNumberFormat="1" applyFill="1" applyBorder="1"/>
    <xf numFmtId="2" fontId="0" fillId="3" borderId="33" xfId="0" applyNumberFormat="1" applyFont="1" applyFill="1" applyBorder="1"/>
    <xf numFmtId="2" fontId="0" fillId="4" borderId="32" xfId="0" applyNumberFormat="1" applyFont="1" applyFill="1" applyBorder="1"/>
    <xf numFmtId="2" fontId="0" fillId="4" borderId="1" xfId="0" applyNumberFormat="1" applyFill="1" applyBorder="1"/>
    <xf numFmtId="2" fontId="0" fillId="4" borderId="33" xfId="0" applyNumberFormat="1" applyFont="1" applyFill="1" applyBorder="1"/>
    <xf numFmtId="14" fontId="0" fillId="4" borderId="1" xfId="0" applyNumberFormat="1" applyFill="1" applyBorder="1" applyAlignment="1">
      <alignment horizontal="right"/>
    </xf>
    <xf numFmtId="2" fontId="0" fillId="4" borderId="32" xfId="0" applyNumberFormat="1" applyFill="1" applyBorder="1"/>
    <xf numFmtId="0" fontId="0" fillId="4" borderId="1" xfId="0" applyFill="1" applyBorder="1"/>
    <xf numFmtId="14" fontId="0" fillId="0" borderId="1" xfId="0" applyNumberFormat="1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2" fontId="0" fillId="0" borderId="32" xfId="0" applyNumberFormat="1" applyFill="1" applyBorder="1"/>
    <xf numFmtId="2" fontId="0" fillId="0" borderId="9" xfId="0" applyNumberFormat="1" applyFill="1" applyBorder="1" applyAlignment="1">
      <alignment horizontal="right"/>
    </xf>
    <xf numFmtId="165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ont="1" applyFill="1" applyBorder="1"/>
    <xf numFmtId="0" fontId="0" fillId="0" borderId="24" xfId="0" applyFill="1" applyBorder="1"/>
    <xf numFmtId="2" fontId="0" fillId="0" borderId="24" xfId="0" applyNumberFormat="1" applyFill="1" applyBorder="1"/>
    <xf numFmtId="0" fontId="0" fillId="0" borderId="23" xfId="0" applyFill="1" applyBorder="1"/>
    <xf numFmtId="2" fontId="0" fillId="0" borderId="25" xfId="0" applyNumberFormat="1" applyFill="1" applyBorder="1"/>
    <xf numFmtId="0" fontId="0" fillId="0" borderId="26" xfId="0" applyFont="1" applyFill="1" applyBorder="1"/>
    <xf numFmtId="2" fontId="0" fillId="0" borderId="27" xfId="0" applyNumberFormat="1" applyFill="1" applyBorder="1"/>
    <xf numFmtId="2" fontId="0" fillId="0" borderId="29" xfId="0" applyNumberFormat="1" applyFill="1" applyBorder="1"/>
    <xf numFmtId="1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165" fontId="0" fillId="0" borderId="0" xfId="0" applyNumberFormat="1" applyFill="1" applyBorder="1"/>
    <xf numFmtId="0" fontId="1" fillId="0" borderId="0" xfId="0" applyFont="1" applyFill="1" applyBorder="1" applyAlignment="1">
      <alignment horizontal="right"/>
    </xf>
    <xf numFmtId="164" fontId="1" fillId="0" borderId="34" xfId="0" applyNumberFormat="1" applyFont="1" applyFill="1" applyBorder="1"/>
    <xf numFmtId="0" fontId="0" fillId="0" borderId="28" xfId="0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0" fillId="0" borderId="32" xfId="0" applyNumberFormat="1" applyFont="1" applyFill="1" applyBorder="1"/>
    <xf numFmtId="2" fontId="0" fillId="0" borderId="33" xfId="0" applyNumberFormat="1" applyFont="1" applyFill="1" applyBorder="1"/>
    <xf numFmtId="14" fontId="0" fillId="0" borderId="1" xfId="0" applyNumberForma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6"/>
  <sheetViews>
    <sheetView tabSelected="1" view="pageBreakPreview" zoomScaleNormal="75" zoomScaleSheetLayoutView="100" workbookViewId="0">
      <pane xSplit="1" ySplit="4" topLeftCell="B5" activePane="bottomRight" state="frozen"/>
      <selection pane="topRight" activeCell="AN1" sqref="AN1"/>
      <selection pane="bottomLeft" activeCell="A5" sqref="A5"/>
      <selection pane="bottomRight" activeCell="D44" sqref="D44"/>
    </sheetView>
  </sheetViews>
  <sheetFormatPr defaultRowHeight="12.75" x14ac:dyDescent="0.2"/>
  <cols>
    <col min="1" max="1" width="44.5703125" customWidth="1"/>
    <col min="2" max="2" width="11.5703125" customWidth="1"/>
    <col min="3" max="3" width="11.85546875" customWidth="1"/>
    <col min="4" max="4" width="12.28515625" customWidth="1"/>
    <col min="5" max="22" width="11.42578125" customWidth="1"/>
    <col min="23" max="46" width="11.42578125" style="1" customWidth="1"/>
    <col min="47" max="49" width="11.42578125" customWidth="1"/>
    <col min="50" max="50" width="4.5703125" customWidth="1"/>
    <col min="51" max="51" width="13.140625" customWidth="1"/>
    <col min="52" max="53" width="8.140625" customWidth="1"/>
    <col min="54" max="54" width="13.28515625" customWidth="1"/>
  </cols>
  <sheetData>
    <row r="1" spans="1:51" s="9" customFormat="1" x14ac:dyDescent="0.2">
      <c r="A1" s="2" t="s">
        <v>0</v>
      </c>
      <c r="B1" s="3"/>
      <c r="C1" s="3"/>
      <c r="D1" s="4"/>
      <c r="E1" s="5"/>
      <c r="F1" s="5"/>
      <c r="G1" s="5"/>
      <c r="H1" s="5"/>
      <c r="I1" s="5"/>
      <c r="J1" s="5"/>
      <c r="K1" s="5" t="s">
        <v>37</v>
      </c>
      <c r="L1" s="5" t="s">
        <v>37</v>
      </c>
      <c r="M1" s="5" t="s">
        <v>37</v>
      </c>
      <c r="N1" s="5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 t="s">
        <v>41</v>
      </c>
      <c r="AL1" s="6" t="s">
        <v>41</v>
      </c>
      <c r="AM1" s="6" t="s">
        <v>41</v>
      </c>
      <c r="AN1" s="6" t="s">
        <v>41</v>
      </c>
      <c r="AO1" s="6" t="s">
        <v>41</v>
      </c>
      <c r="AP1" s="6"/>
      <c r="AQ1" s="6"/>
      <c r="AR1" s="6" t="s">
        <v>41</v>
      </c>
      <c r="AS1" s="6" t="s">
        <v>41</v>
      </c>
      <c r="AT1" s="6" t="s">
        <v>41</v>
      </c>
      <c r="AU1" s="5" t="s">
        <v>41</v>
      </c>
      <c r="AV1" s="5" t="s">
        <v>41</v>
      </c>
      <c r="AW1" s="5" t="s">
        <v>9</v>
      </c>
      <c r="AX1" s="7"/>
      <c r="AY1" s="8"/>
    </row>
    <row r="2" spans="1:51" x14ac:dyDescent="0.2">
      <c r="A2" s="10" t="s">
        <v>1</v>
      </c>
      <c r="B2" s="11">
        <v>38845</v>
      </c>
      <c r="C2" s="12">
        <f t="shared" ref="C2:AW2" si="0">B2+1</f>
        <v>38846</v>
      </c>
      <c r="D2" s="12">
        <f t="shared" si="0"/>
        <v>38847</v>
      </c>
      <c r="E2" s="12">
        <f t="shared" si="0"/>
        <v>38848</v>
      </c>
      <c r="F2" s="12">
        <f t="shared" si="0"/>
        <v>38849</v>
      </c>
      <c r="G2" s="12">
        <f t="shared" si="0"/>
        <v>38850</v>
      </c>
      <c r="H2" s="13">
        <f t="shared" si="0"/>
        <v>38851</v>
      </c>
      <c r="I2" s="12">
        <f t="shared" si="0"/>
        <v>38852</v>
      </c>
      <c r="J2" s="12">
        <f t="shared" si="0"/>
        <v>38853</v>
      </c>
      <c r="K2" s="12">
        <f t="shared" si="0"/>
        <v>38854</v>
      </c>
      <c r="L2" s="12">
        <f t="shared" si="0"/>
        <v>38855</v>
      </c>
      <c r="M2" s="12">
        <f t="shared" si="0"/>
        <v>38856</v>
      </c>
      <c r="N2" s="13">
        <f t="shared" si="0"/>
        <v>38857</v>
      </c>
      <c r="O2" s="13">
        <f t="shared" si="0"/>
        <v>38858</v>
      </c>
      <c r="P2" s="12">
        <f t="shared" si="0"/>
        <v>38859</v>
      </c>
      <c r="Q2" s="12">
        <f t="shared" si="0"/>
        <v>38860</v>
      </c>
      <c r="R2" s="12">
        <f t="shared" si="0"/>
        <v>38861</v>
      </c>
      <c r="S2" s="12">
        <f t="shared" si="0"/>
        <v>38862</v>
      </c>
      <c r="T2" s="12">
        <f t="shared" si="0"/>
        <v>38863</v>
      </c>
      <c r="U2" s="13">
        <f t="shared" si="0"/>
        <v>38864</v>
      </c>
      <c r="V2" s="13">
        <f t="shared" si="0"/>
        <v>38865</v>
      </c>
      <c r="W2" s="12">
        <f t="shared" si="0"/>
        <v>38866</v>
      </c>
      <c r="X2" s="12">
        <f t="shared" si="0"/>
        <v>38867</v>
      </c>
      <c r="Y2" s="12">
        <f t="shared" si="0"/>
        <v>38868</v>
      </c>
      <c r="Z2" s="12">
        <f t="shared" si="0"/>
        <v>38869</v>
      </c>
      <c r="AA2" s="12">
        <f t="shared" si="0"/>
        <v>38870</v>
      </c>
      <c r="AB2" s="12">
        <f t="shared" si="0"/>
        <v>38871</v>
      </c>
      <c r="AC2" s="12">
        <f t="shared" si="0"/>
        <v>38872</v>
      </c>
      <c r="AD2" s="12">
        <f t="shared" si="0"/>
        <v>38873</v>
      </c>
      <c r="AE2" s="12">
        <f t="shared" si="0"/>
        <v>38874</v>
      </c>
      <c r="AF2" s="12">
        <f t="shared" si="0"/>
        <v>38875</v>
      </c>
      <c r="AG2" s="12">
        <f t="shared" si="0"/>
        <v>38876</v>
      </c>
      <c r="AH2" s="12">
        <f t="shared" si="0"/>
        <v>38877</v>
      </c>
      <c r="AI2" s="12">
        <f t="shared" si="0"/>
        <v>38878</v>
      </c>
      <c r="AJ2" s="12">
        <f t="shared" si="0"/>
        <v>38879</v>
      </c>
      <c r="AK2" s="12">
        <f t="shared" si="0"/>
        <v>38880</v>
      </c>
      <c r="AL2" s="12">
        <f t="shared" si="0"/>
        <v>38881</v>
      </c>
      <c r="AM2" s="12">
        <f t="shared" si="0"/>
        <v>38882</v>
      </c>
      <c r="AN2" s="12">
        <f t="shared" si="0"/>
        <v>38883</v>
      </c>
      <c r="AO2" s="12">
        <f t="shared" si="0"/>
        <v>38884</v>
      </c>
      <c r="AP2" s="12">
        <f t="shared" si="0"/>
        <v>38885</v>
      </c>
      <c r="AQ2" s="12">
        <f t="shared" si="0"/>
        <v>38886</v>
      </c>
      <c r="AR2" s="12">
        <f t="shared" si="0"/>
        <v>38887</v>
      </c>
      <c r="AS2" s="12">
        <f t="shared" si="0"/>
        <v>38888</v>
      </c>
      <c r="AT2" s="12">
        <f t="shared" si="0"/>
        <v>38889</v>
      </c>
      <c r="AU2" s="12">
        <f t="shared" si="0"/>
        <v>38890</v>
      </c>
      <c r="AV2" s="12">
        <f t="shared" si="0"/>
        <v>38891</v>
      </c>
      <c r="AW2" s="12">
        <f t="shared" si="0"/>
        <v>38892</v>
      </c>
      <c r="AX2" s="12"/>
      <c r="AY2" s="14" t="s">
        <v>2</v>
      </c>
    </row>
    <row r="3" spans="1:51" x14ac:dyDescent="0.2">
      <c r="A3" s="10" t="s">
        <v>3</v>
      </c>
      <c r="B3" s="15" t="s">
        <v>4</v>
      </c>
      <c r="C3" s="16" t="s">
        <v>5</v>
      </c>
      <c r="D3" s="15" t="s">
        <v>6</v>
      </c>
      <c r="E3" s="16" t="s">
        <v>7</v>
      </c>
      <c r="F3" s="15" t="s">
        <v>8</v>
      </c>
      <c r="G3" s="16" t="s">
        <v>9</v>
      </c>
      <c r="H3" s="17" t="s">
        <v>10</v>
      </c>
      <c r="I3" s="15" t="s">
        <v>4</v>
      </c>
      <c r="J3" s="16" t="s">
        <v>5</v>
      </c>
      <c r="K3" s="15" t="s">
        <v>6</v>
      </c>
      <c r="L3" s="16" t="s">
        <v>7</v>
      </c>
      <c r="M3" s="15" t="s">
        <v>8</v>
      </c>
      <c r="N3" s="18" t="s">
        <v>9</v>
      </c>
      <c r="O3" s="17" t="s">
        <v>10</v>
      </c>
      <c r="P3" s="15" t="s">
        <v>4</v>
      </c>
      <c r="Q3" s="16" t="s">
        <v>5</v>
      </c>
      <c r="R3" s="15" t="s">
        <v>6</v>
      </c>
      <c r="S3" s="16" t="s">
        <v>7</v>
      </c>
      <c r="T3" s="15" t="s">
        <v>8</v>
      </c>
      <c r="U3" s="18" t="s">
        <v>9</v>
      </c>
      <c r="V3" s="17" t="s">
        <v>10</v>
      </c>
      <c r="W3" s="15" t="s">
        <v>4</v>
      </c>
      <c r="X3" s="16" t="s">
        <v>5</v>
      </c>
      <c r="Y3" s="15" t="s">
        <v>6</v>
      </c>
      <c r="Z3" s="16" t="s">
        <v>7</v>
      </c>
      <c r="AA3" s="15" t="s">
        <v>8</v>
      </c>
      <c r="AB3" s="16" t="s">
        <v>9</v>
      </c>
      <c r="AC3" s="17" t="s">
        <v>10</v>
      </c>
      <c r="AD3" s="15" t="s">
        <v>4</v>
      </c>
      <c r="AE3" s="16" t="s">
        <v>5</v>
      </c>
      <c r="AF3" s="15" t="s">
        <v>6</v>
      </c>
      <c r="AG3" s="16" t="s">
        <v>7</v>
      </c>
      <c r="AH3" s="15" t="s">
        <v>8</v>
      </c>
      <c r="AI3" s="16" t="s">
        <v>9</v>
      </c>
      <c r="AJ3" s="17" t="s">
        <v>10</v>
      </c>
      <c r="AK3" s="15" t="s">
        <v>4</v>
      </c>
      <c r="AL3" s="16" t="s">
        <v>5</v>
      </c>
      <c r="AM3" s="15" t="s">
        <v>6</v>
      </c>
      <c r="AN3" s="16" t="s">
        <v>7</v>
      </c>
      <c r="AO3" s="15" t="s">
        <v>8</v>
      </c>
      <c r="AP3" s="18" t="s">
        <v>9</v>
      </c>
      <c r="AQ3" s="17" t="s">
        <v>10</v>
      </c>
      <c r="AR3" s="15" t="s">
        <v>4</v>
      </c>
      <c r="AS3" s="16" t="s">
        <v>5</v>
      </c>
      <c r="AT3" s="15" t="s">
        <v>6</v>
      </c>
      <c r="AU3" s="16" t="s">
        <v>7</v>
      </c>
      <c r="AV3" s="15" t="s">
        <v>8</v>
      </c>
      <c r="AW3" s="16" t="s">
        <v>9</v>
      </c>
      <c r="AX3" s="15"/>
      <c r="AY3" s="15"/>
    </row>
    <row r="4" spans="1:51" ht="21" customHeight="1" x14ac:dyDescent="0.2">
      <c r="A4" s="19" t="s">
        <v>11</v>
      </c>
      <c r="B4" s="20"/>
      <c r="C4" s="20"/>
      <c r="D4" s="20"/>
      <c r="E4" s="21"/>
      <c r="F4" s="21"/>
      <c r="G4" s="21"/>
      <c r="H4" s="22"/>
      <c r="I4" s="21"/>
      <c r="J4" s="21"/>
      <c r="K4" s="21"/>
      <c r="L4" s="21"/>
      <c r="M4" s="21"/>
      <c r="N4" s="22"/>
      <c r="O4" s="22"/>
      <c r="P4" s="21"/>
      <c r="Q4" s="21"/>
      <c r="R4" s="21"/>
      <c r="S4" s="21"/>
      <c r="T4" s="23"/>
      <c r="U4" s="22"/>
      <c r="V4" s="22"/>
      <c r="W4" s="21"/>
      <c r="X4" s="21"/>
      <c r="Y4" s="21"/>
      <c r="Z4" s="21"/>
      <c r="AA4" s="21"/>
      <c r="AB4" s="21"/>
      <c r="AC4" s="22"/>
      <c r="AD4" s="21"/>
      <c r="AE4" s="21"/>
      <c r="AF4" s="21"/>
      <c r="AG4" s="21"/>
      <c r="AH4" s="21"/>
      <c r="AI4" s="21"/>
      <c r="AJ4" s="22"/>
      <c r="AK4" s="21"/>
      <c r="AL4" s="21"/>
      <c r="AM4" s="21"/>
      <c r="AN4" s="21"/>
      <c r="AO4" s="21"/>
      <c r="AP4" s="22"/>
      <c r="AQ4" s="22"/>
      <c r="AR4" s="21"/>
      <c r="AS4" s="21"/>
      <c r="AT4" s="21"/>
      <c r="AU4" s="21"/>
      <c r="AV4" s="21"/>
      <c r="AW4" s="21"/>
      <c r="AX4" s="20"/>
      <c r="AY4" s="24"/>
    </row>
    <row r="5" spans="1:51" x14ac:dyDescent="0.2">
      <c r="A5" s="25"/>
      <c r="B5" s="26"/>
      <c r="C5" s="26"/>
      <c r="D5" s="27"/>
      <c r="E5" s="27"/>
      <c r="F5" s="26"/>
      <c r="G5" s="26"/>
      <c r="H5" s="28"/>
      <c r="I5" s="26"/>
      <c r="J5" s="26"/>
      <c r="K5" s="27"/>
      <c r="L5" s="27"/>
      <c r="M5" s="26"/>
      <c r="N5" s="28"/>
      <c r="O5" s="28"/>
      <c r="P5" s="26"/>
      <c r="Q5" s="26"/>
      <c r="R5" s="27"/>
      <c r="S5" s="27"/>
      <c r="T5" s="29"/>
      <c r="U5" s="30"/>
      <c r="V5" s="30"/>
      <c r="W5" s="31"/>
      <c r="X5" s="31"/>
      <c r="Y5" s="31"/>
      <c r="Z5" s="31"/>
      <c r="AA5" s="31"/>
      <c r="AB5" s="31"/>
      <c r="AC5" s="30"/>
      <c r="AD5" s="31"/>
      <c r="AE5" s="31"/>
      <c r="AF5" s="31"/>
      <c r="AG5" s="31"/>
      <c r="AH5" s="31"/>
      <c r="AI5" s="31"/>
      <c r="AJ5" s="30"/>
      <c r="AK5" s="31"/>
      <c r="AL5" s="31"/>
      <c r="AM5" s="31"/>
      <c r="AN5" s="31"/>
      <c r="AO5" s="31"/>
      <c r="AP5" s="30"/>
      <c r="AQ5" s="30"/>
      <c r="AR5" s="31"/>
      <c r="AS5" s="31"/>
      <c r="AT5" s="31"/>
      <c r="AU5" s="31"/>
      <c r="AV5" s="31"/>
      <c r="AW5" s="32"/>
      <c r="AX5" s="27"/>
      <c r="AY5" s="33"/>
    </row>
    <row r="6" spans="1:51" x14ac:dyDescent="0.2">
      <c r="A6" s="34" t="s">
        <v>12</v>
      </c>
      <c r="B6" s="35">
        <f t="shared" ref="B6:G6" si="1">$E$54</f>
        <v>62</v>
      </c>
      <c r="C6" s="35">
        <f t="shared" si="1"/>
        <v>62</v>
      </c>
      <c r="D6" s="35">
        <f t="shared" si="1"/>
        <v>62</v>
      </c>
      <c r="E6" s="35">
        <f t="shared" si="1"/>
        <v>62</v>
      </c>
      <c r="F6" s="35">
        <f t="shared" si="1"/>
        <v>62</v>
      </c>
      <c r="G6" s="35">
        <f t="shared" si="1"/>
        <v>62</v>
      </c>
      <c r="H6" s="36"/>
      <c r="I6" s="35">
        <f>$E$54</f>
        <v>62</v>
      </c>
      <c r="J6" s="35">
        <f>$E$54</f>
        <v>62</v>
      </c>
      <c r="K6" s="35">
        <f>$E$54</f>
        <v>62</v>
      </c>
      <c r="L6" s="35">
        <f>$E$54</f>
        <v>62</v>
      </c>
      <c r="M6" s="35">
        <f>$E$54</f>
        <v>62</v>
      </c>
      <c r="N6" s="36"/>
      <c r="O6" s="36"/>
      <c r="P6" s="35">
        <f>$E$54</f>
        <v>62</v>
      </c>
      <c r="Q6" s="35">
        <f>$E$54</f>
        <v>62</v>
      </c>
      <c r="R6" s="35">
        <f>$E$54</f>
        <v>62</v>
      </c>
      <c r="S6" s="35">
        <f>$E$54</f>
        <v>62</v>
      </c>
      <c r="T6" s="35">
        <f>$E$54</f>
        <v>62</v>
      </c>
      <c r="U6" s="36"/>
      <c r="V6" s="36"/>
      <c r="W6" s="35">
        <f t="shared" ref="W6:AB6" si="2">$E$54</f>
        <v>62</v>
      </c>
      <c r="X6" s="35">
        <f t="shared" si="2"/>
        <v>62</v>
      </c>
      <c r="Y6" s="35">
        <f t="shared" si="2"/>
        <v>62</v>
      </c>
      <c r="Z6" s="35">
        <f t="shared" si="2"/>
        <v>62</v>
      </c>
      <c r="AA6" s="35">
        <f t="shared" si="2"/>
        <v>62</v>
      </c>
      <c r="AB6" s="35">
        <f t="shared" si="2"/>
        <v>62</v>
      </c>
      <c r="AC6" s="36"/>
      <c r="AD6" s="35">
        <f t="shared" ref="AD6:AI6" si="3">$E$54</f>
        <v>62</v>
      </c>
      <c r="AE6" s="35">
        <f t="shared" si="3"/>
        <v>62</v>
      </c>
      <c r="AF6" s="35">
        <f t="shared" si="3"/>
        <v>62</v>
      </c>
      <c r="AG6" s="35">
        <f t="shared" si="3"/>
        <v>62</v>
      </c>
      <c r="AH6" s="35">
        <f t="shared" si="3"/>
        <v>62</v>
      </c>
      <c r="AI6" s="35">
        <f t="shared" si="3"/>
        <v>62</v>
      </c>
      <c r="AJ6" s="36"/>
      <c r="AK6" s="35">
        <f>$E$54</f>
        <v>62</v>
      </c>
      <c r="AL6" s="35">
        <f>$E$54</f>
        <v>62</v>
      </c>
      <c r="AM6" s="35">
        <f>$E$54</f>
        <v>62</v>
      </c>
      <c r="AN6" s="35">
        <f>$E$54</f>
        <v>62</v>
      </c>
      <c r="AO6" s="35">
        <f>$E$54</f>
        <v>62</v>
      </c>
      <c r="AP6" s="36"/>
      <c r="AQ6" s="36"/>
      <c r="AR6" s="35">
        <f t="shared" ref="AR6:AW6" si="4">$E$54</f>
        <v>62</v>
      </c>
      <c r="AS6" s="35">
        <f t="shared" si="4"/>
        <v>62</v>
      </c>
      <c r="AT6" s="35">
        <f t="shared" si="4"/>
        <v>62</v>
      </c>
      <c r="AU6" s="35">
        <f t="shared" si="4"/>
        <v>62</v>
      </c>
      <c r="AV6" s="35">
        <f t="shared" si="4"/>
        <v>62</v>
      </c>
      <c r="AW6" s="35">
        <f t="shared" si="4"/>
        <v>62</v>
      </c>
      <c r="AX6" s="35"/>
      <c r="AY6" s="37">
        <f t="shared" ref="AY6:AY26" si="5">SUM(A6:AX6)</f>
        <v>2418</v>
      </c>
    </row>
    <row r="7" spans="1:51" x14ac:dyDescent="0.2">
      <c r="A7" s="34" t="s">
        <v>13</v>
      </c>
      <c r="B7" s="38"/>
      <c r="C7" s="38"/>
      <c r="D7" s="38"/>
      <c r="E7" s="38"/>
      <c r="F7" s="38"/>
      <c r="G7" s="38"/>
      <c r="H7" s="39"/>
      <c r="I7" s="38"/>
      <c r="J7" s="38"/>
      <c r="K7" s="38"/>
      <c r="L7" s="38"/>
      <c r="M7" s="38"/>
      <c r="N7" s="39"/>
      <c r="O7" s="39"/>
      <c r="P7" s="38"/>
      <c r="Q7" s="38"/>
      <c r="R7" s="38"/>
      <c r="S7" s="38"/>
      <c r="T7" s="38"/>
      <c r="U7" s="39"/>
      <c r="V7" s="39"/>
      <c r="W7" s="38"/>
      <c r="X7" s="38"/>
      <c r="Y7" s="38"/>
      <c r="Z7" s="38"/>
      <c r="AA7" s="38"/>
      <c r="AB7" s="38"/>
      <c r="AC7" s="39"/>
      <c r="AD7" s="38"/>
      <c r="AE7" s="38"/>
      <c r="AF7" s="38"/>
      <c r="AG7" s="38"/>
      <c r="AH7" s="38"/>
      <c r="AI7" s="38"/>
      <c r="AJ7" s="39"/>
      <c r="AK7" s="38"/>
      <c r="AL7" s="38"/>
      <c r="AM7" s="38"/>
      <c r="AN7" s="38"/>
      <c r="AO7" s="38"/>
      <c r="AP7" s="39"/>
      <c r="AQ7" s="39"/>
      <c r="AR7" s="38"/>
      <c r="AS7" s="38"/>
      <c r="AT7" s="38"/>
      <c r="AU7" s="38"/>
      <c r="AV7" s="38"/>
      <c r="AW7" s="38"/>
      <c r="AX7" s="38"/>
      <c r="AY7" s="37">
        <f t="shared" si="5"/>
        <v>0</v>
      </c>
    </row>
    <row r="8" spans="1:51" x14ac:dyDescent="0.2">
      <c r="A8" s="40" t="s">
        <v>14</v>
      </c>
      <c r="B8" s="35">
        <v>5</v>
      </c>
      <c r="C8" s="35"/>
      <c r="D8" s="35"/>
      <c r="E8" s="35"/>
      <c r="F8" s="35"/>
      <c r="G8" s="35"/>
      <c r="H8" s="36"/>
      <c r="I8" s="35"/>
      <c r="J8" s="35"/>
      <c r="K8" s="35"/>
      <c r="L8" s="35"/>
      <c r="M8" s="35"/>
      <c r="N8" s="36"/>
      <c r="O8" s="36"/>
      <c r="P8" s="35"/>
      <c r="Q8" s="35"/>
      <c r="R8" s="35"/>
      <c r="S8" s="35"/>
      <c r="T8" s="35"/>
      <c r="U8" s="36"/>
      <c r="V8" s="36"/>
      <c r="W8" s="35"/>
      <c r="X8" s="35"/>
      <c r="Y8" s="35"/>
      <c r="Z8" s="35"/>
      <c r="AA8" s="35"/>
      <c r="AB8" s="35"/>
      <c r="AC8" s="36"/>
      <c r="AD8" s="35"/>
      <c r="AE8" s="35"/>
      <c r="AF8" s="35"/>
      <c r="AG8" s="35"/>
      <c r="AH8" s="35"/>
      <c r="AI8" s="35"/>
      <c r="AJ8" s="36"/>
      <c r="AK8" s="35"/>
      <c r="AL8" s="35"/>
      <c r="AM8" s="35"/>
      <c r="AN8" s="35"/>
      <c r="AO8" s="35"/>
      <c r="AP8" s="36"/>
      <c r="AQ8" s="36"/>
      <c r="AR8" s="35"/>
      <c r="AS8" s="35"/>
      <c r="AT8" s="35"/>
      <c r="AU8" s="35"/>
      <c r="AV8" s="35"/>
      <c r="AW8" s="35"/>
      <c r="AX8" s="35"/>
      <c r="AY8" s="37">
        <f t="shared" si="5"/>
        <v>5</v>
      </c>
    </row>
    <row r="9" spans="1:51" x14ac:dyDescent="0.2">
      <c r="A9" s="40" t="s">
        <v>15</v>
      </c>
      <c r="B9" s="35"/>
      <c r="C9" s="35"/>
      <c r="D9" s="35"/>
      <c r="E9" s="35"/>
      <c r="F9" s="35"/>
      <c r="G9" s="35"/>
      <c r="H9" s="36"/>
      <c r="I9" s="35"/>
      <c r="J9" s="35"/>
      <c r="K9" s="35"/>
      <c r="L9" s="35"/>
      <c r="M9" s="35"/>
      <c r="N9" s="36"/>
      <c r="O9" s="36"/>
      <c r="P9" s="35">
        <v>6</v>
      </c>
      <c r="Q9" s="35">
        <v>6</v>
      </c>
      <c r="R9" s="35">
        <v>6</v>
      </c>
      <c r="S9" s="35">
        <v>6</v>
      </c>
      <c r="T9" s="35">
        <v>6</v>
      </c>
      <c r="U9" s="36"/>
      <c r="V9" s="36"/>
      <c r="W9" s="35">
        <v>6</v>
      </c>
      <c r="X9" s="35">
        <v>6</v>
      </c>
      <c r="Y9" s="35">
        <v>6</v>
      </c>
      <c r="Z9" s="35">
        <v>6</v>
      </c>
      <c r="AA9" s="35">
        <v>6</v>
      </c>
      <c r="AB9" s="35">
        <v>6</v>
      </c>
      <c r="AC9" s="36"/>
      <c r="AD9" s="35">
        <v>6</v>
      </c>
      <c r="AE9" s="35">
        <v>6</v>
      </c>
      <c r="AF9" s="35">
        <v>6</v>
      </c>
      <c r="AG9" s="35">
        <v>6</v>
      </c>
      <c r="AH9" s="35">
        <v>6</v>
      </c>
      <c r="AI9" s="35">
        <v>6</v>
      </c>
      <c r="AJ9" s="36"/>
      <c r="AK9" s="35">
        <v>6</v>
      </c>
      <c r="AL9" s="35">
        <v>6</v>
      </c>
      <c r="AM9" s="35">
        <v>6</v>
      </c>
      <c r="AN9" s="35">
        <v>6</v>
      </c>
      <c r="AO9" s="35">
        <v>6</v>
      </c>
      <c r="AP9" s="36"/>
      <c r="AQ9" s="36"/>
      <c r="AR9" s="35">
        <v>6</v>
      </c>
      <c r="AS9" s="35">
        <v>6</v>
      </c>
      <c r="AT9" s="35">
        <v>6</v>
      </c>
      <c r="AU9" s="35">
        <v>6</v>
      </c>
      <c r="AV9" s="35">
        <v>6</v>
      </c>
      <c r="AW9" s="35">
        <v>6</v>
      </c>
      <c r="AX9" s="35"/>
      <c r="AY9" s="37">
        <f t="shared" si="5"/>
        <v>168</v>
      </c>
    </row>
    <row r="10" spans="1:51" x14ac:dyDescent="0.2">
      <c r="A10" s="41" t="s">
        <v>16</v>
      </c>
      <c r="B10" s="35">
        <v>1</v>
      </c>
      <c r="C10" s="35">
        <v>1</v>
      </c>
      <c r="D10" s="35">
        <v>1</v>
      </c>
      <c r="E10" s="35">
        <v>1</v>
      </c>
      <c r="F10" s="35">
        <v>1</v>
      </c>
      <c r="G10" s="35">
        <v>1</v>
      </c>
      <c r="H10" s="36"/>
      <c r="I10" s="35">
        <v>1</v>
      </c>
      <c r="J10" s="35">
        <v>1</v>
      </c>
      <c r="K10" s="35">
        <v>1</v>
      </c>
      <c r="L10" s="35">
        <v>1</v>
      </c>
      <c r="M10" s="35">
        <v>1</v>
      </c>
      <c r="N10" s="36"/>
      <c r="O10" s="36"/>
      <c r="P10" s="35">
        <v>1</v>
      </c>
      <c r="Q10" s="35">
        <v>1</v>
      </c>
      <c r="R10" s="35">
        <v>1</v>
      </c>
      <c r="S10" s="35">
        <v>1</v>
      </c>
      <c r="T10" s="35">
        <v>1</v>
      </c>
      <c r="U10" s="36"/>
      <c r="V10" s="36"/>
      <c r="W10" s="35"/>
      <c r="X10" s="35"/>
      <c r="Y10" s="35"/>
      <c r="Z10" s="35"/>
      <c r="AA10" s="35"/>
      <c r="AB10" s="35"/>
      <c r="AC10" s="36"/>
      <c r="AD10" s="35"/>
      <c r="AE10" s="35"/>
      <c r="AF10" s="35"/>
      <c r="AG10" s="35"/>
      <c r="AH10" s="35"/>
      <c r="AI10" s="35"/>
      <c r="AJ10" s="36"/>
      <c r="AK10" s="35"/>
      <c r="AL10" s="35"/>
      <c r="AM10" s="35"/>
      <c r="AN10" s="35"/>
      <c r="AO10" s="35"/>
      <c r="AP10" s="36"/>
      <c r="AQ10" s="36"/>
      <c r="AR10" s="35"/>
      <c r="AS10" s="35"/>
      <c r="AT10" s="35"/>
      <c r="AU10" s="35"/>
      <c r="AV10" s="35"/>
      <c r="AW10" s="35"/>
      <c r="AX10" s="35"/>
      <c r="AY10" s="37">
        <f t="shared" si="5"/>
        <v>16</v>
      </c>
    </row>
    <row r="11" spans="1:51" x14ac:dyDescent="0.2">
      <c r="A11" s="40" t="s">
        <v>17</v>
      </c>
      <c r="B11" s="35">
        <v>3</v>
      </c>
      <c r="C11" s="35">
        <v>3</v>
      </c>
      <c r="D11" s="35">
        <v>1</v>
      </c>
      <c r="E11" s="35"/>
      <c r="F11" s="35"/>
      <c r="G11" s="35"/>
      <c r="H11" s="36"/>
      <c r="I11" s="35"/>
      <c r="J11" s="35"/>
      <c r="K11" s="35"/>
      <c r="L11" s="35">
        <v>9</v>
      </c>
      <c r="M11" s="35">
        <v>9</v>
      </c>
      <c r="N11" s="36"/>
      <c r="O11" s="36"/>
      <c r="P11" s="35"/>
      <c r="Q11" s="35"/>
      <c r="R11" s="35"/>
      <c r="S11" s="35"/>
      <c r="T11" s="35"/>
      <c r="U11" s="36"/>
      <c r="V11" s="36"/>
      <c r="W11" s="35">
        <v>9</v>
      </c>
      <c r="X11" s="35"/>
      <c r="Y11" s="35"/>
      <c r="Z11" s="35"/>
      <c r="AA11" s="35"/>
      <c r="AB11" s="35"/>
      <c r="AC11" s="36"/>
      <c r="AD11" s="35"/>
      <c r="AE11" s="35"/>
      <c r="AF11" s="35"/>
      <c r="AG11" s="35"/>
      <c r="AH11" s="35"/>
      <c r="AI11" s="35"/>
      <c r="AJ11" s="36"/>
      <c r="AK11" s="35"/>
      <c r="AL11" s="35"/>
      <c r="AM11" s="35"/>
      <c r="AN11" s="35"/>
      <c r="AO11" s="35"/>
      <c r="AP11" s="36"/>
      <c r="AQ11" s="36"/>
      <c r="AR11" s="35"/>
      <c r="AS11" s="35"/>
      <c r="AT11" s="35"/>
      <c r="AU11" s="35"/>
      <c r="AV11" s="35"/>
      <c r="AW11" s="35"/>
      <c r="AX11" s="35"/>
      <c r="AY11" s="37">
        <f t="shared" si="5"/>
        <v>34</v>
      </c>
    </row>
    <row r="12" spans="1:51" x14ac:dyDescent="0.2">
      <c r="A12" s="40" t="s">
        <v>18</v>
      </c>
      <c r="B12" s="35"/>
      <c r="C12" s="35"/>
      <c r="D12" s="35"/>
      <c r="E12" s="35"/>
      <c r="F12" s="35"/>
      <c r="G12" s="35"/>
      <c r="H12" s="36"/>
      <c r="I12" s="35"/>
      <c r="J12" s="35"/>
      <c r="K12" s="35"/>
      <c r="L12" s="35"/>
      <c r="M12" s="35"/>
      <c r="N12" s="36"/>
      <c r="O12" s="36"/>
      <c r="P12" s="35">
        <v>6</v>
      </c>
      <c r="Q12" s="35">
        <v>6</v>
      </c>
      <c r="R12" s="35">
        <v>6</v>
      </c>
      <c r="S12" s="35">
        <v>6</v>
      </c>
      <c r="T12" s="35">
        <v>6</v>
      </c>
      <c r="U12" s="36"/>
      <c r="V12" s="36"/>
      <c r="W12" s="35">
        <v>6</v>
      </c>
      <c r="X12" s="35">
        <v>6</v>
      </c>
      <c r="Y12" s="35">
        <v>6</v>
      </c>
      <c r="Z12" s="35">
        <v>6</v>
      </c>
      <c r="AA12" s="35">
        <v>6</v>
      </c>
      <c r="AB12" s="35">
        <v>6</v>
      </c>
      <c r="AC12" s="36"/>
      <c r="AD12" s="35">
        <v>6</v>
      </c>
      <c r="AE12" s="35">
        <v>6</v>
      </c>
      <c r="AF12" s="35">
        <v>6</v>
      </c>
      <c r="AG12" s="35">
        <v>6</v>
      </c>
      <c r="AH12" s="35">
        <v>6</v>
      </c>
      <c r="AI12" s="35">
        <v>6</v>
      </c>
      <c r="AJ12" s="36"/>
      <c r="AK12" s="35">
        <v>6</v>
      </c>
      <c r="AL12" s="35">
        <v>6</v>
      </c>
      <c r="AM12" s="35">
        <v>6</v>
      </c>
      <c r="AN12" s="35">
        <v>6</v>
      </c>
      <c r="AO12" s="35">
        <v>6</v>
      </c>
      <c r="AP12" s="36"/>
      <c r="AQ12" s="36"/>
      <c r="AR12" s="35">
        <v>6</v>
      </c>
      <c r="AS12" s="35">
        <v>6</v>
      </c>
      <c r="AT12" s="35">
        <v>6</v>
      </c>
      <c r="AU12" s="35">
        <v>6</v>
      </c>
      <c r="AV12" s="35">
        <v>6</v>
      </c>
      <c r="AW12" s="35">
        <v>6</v>
      </c>
      <c r="AX12" s="35"/>
      <c r="AY12" s="37">
        <f t="shared" si="5"/>
        <v>168</v>
      </c>
    </row>
    <row r="13" spans="1:51" x14ac:dyDescent="0.2">
      <c r="A13" s="40" t="s">
        <v>19</v>
      </c>
      <c r="B13" s="35">
        <v>7</v>
      </c>
      <c r="C13" s="35">
        <v>7</v>
      </c>
      <c r="D13" s="35">
        <v>7</v>
      </c>
      <c r="E13" s="35">
        <v>7</v>
      </c>
      <c r="F13" s="35">
        <v>7</v>
      </c>
      <c r="G13" s="35">
        <v>7</v>
      </c>
      <c r="H13" s="36"/>
      <c r="I13" s="35">
        <v>7</v>
      </c>
      <c r="J13" s="35">
        <v>7</v>
      </c>
      <c r="K13" s="35">
        <v>7</v>
      </c>
      <c r="L13" s="35">
        <v>7</v>
      </c>
      <c r="M13" s="35">
        <v>7</v>
      </c>
      <c r="N13" s="36"/>
      <c r="O13" s="36"/>
      <c r="P13" s="35">
        <v>0</v>
      </c>
      <c r="Q13" s="35">
        <v>0</v>
      </c>
      <c r="R13" s="35">
        <v>0</v>
      </c>
      <c r="S13" s="35"/>
      <c r="T13" s="35"/>
      <c r="U13" s="36"/>
      <c r="V13" s="36"/>
      <c r="W13" s="35"/>
      <c r="X13" s="35"/>
      <c r="Y13" s="35"/>
      <c r="Z13" s="35"/>
      <c r="AA13" s="35"/>
      <c r="AB13" s="35"/>
      <c r="AC13" s="36"/>
      <c r="AD13" s="35"/>
      <c r="AE13" s="35"/>
      <c r="AF13" s="35"/>
      <c r="AG13" s="35"/>
      <c r="AH13" s="35"/>
      <c r="AI13" s="35"/>
      <c r="AJ13" s="36"/>
      <c r="AK13" s="35"/>
      <c r="AL13" s="35"/>
      <c r="AM13" s="35"/>
      <c r="AN13" s="35"/>
      <c r="AO13" s="35"/>
      <c r="AP13" s="36"/>
      <c r="AQ13" s="36"/>
      <c r="AR13" s="35"/>
      <c r="AS13" s="35"/>
      <c r="AT13" s="35"/>
      <c r="AU13" s="35">
        <v>7</v>
      </c>
      <c r="AV13" s="35">
        <v>7</v>
      </c>
      <c r="AW13" s="35">
        <v>7</v>
      </c>
      <c r="AX13" s="35"/>
      <c r="AY13" s="37">
        <f t="shared" si="5"/>
        <v>98</v>
      </c>
    </row>
    <row r="14" spans="1:51" x14ac:dyDescent="0.2">
      <c r="A14" s="40"/>
      <c r="B14" s="35"/>
      <c r="C14" s="35"/>
      <c r="D14" s="35"/>
      <c r="E14" s="35"/>
      <c r="F14" s="35"/>
      <c r="G14" s="35"/>
      <c r="H14" s="36"/>
      <c r="I14" s="35"/>
      <c r="J14" s="35"/>
      <c r="K14" s="35"/>
      <c r="L14" s="35"/>
      <c r="M14" s="35"/>
      <c r="N14" s="36"/>
      <c r="O14" s="36"/>
      <c r="P14" s="35"/>
      <c r="Q14" s="35"/>
      <c r="R14" s="35"/>
      <c r="S14" s="35"/>
      <c r="T14" s="35"/>
      <c r="U14" s="36"/>
      <c r="V14" s="36"/>
      <c r="W14" s="35"/>
      <c r="X14" s="35"/>
      <c r="Y14" s="35"/>
      <c r="Z14" s="35"/>
      <c r="AA14" s="35"/>
      <c r="AB14" s="35"/>
      <c r="AC14" s="36"/>
      <c r="AD14" s="35"/>
      <c r="AE14" s="35"/>
      <c r="AF14" s="35"/>
      <c r="AG14" s="35"/>
      <c r="AH14" s="35"/>
      <c r="AI14" s="35"/>
      <c r="AJ14" s="36"/>
      <c r="AK14" s="35"/>
      <c r="AL14" s="35"/>
      <c r="AM14" s="35"/>
      <c r="AN14" s="35"/>
      <c r="AO14" s="35"/>
      <c r="AP14" s="36"/>
      <c r="AQ14" s="36"/>
      <c r="AR14" s="35"/>
      <c r="AS14" s="35"/>
      <c r="AT14" s="35"/>
      <c r="AU14" s="35"/>
      <c r="AV14" s="35"/>
      <c r="AW14" s="35"/>
      <c r="AX14" s="35"/>
      <c r="AY14" s="37">
        <f t="shared" si="5"/>
        <v>0</v>
      </c>
    </row>
    <row r="15" spans="1:51" x14ac:dyDescent="0.2">
      <c r="A15" s="40" t="s">
        <v>20</v>
      </c>
      <c r="B15" s="35">
        <v>2</v>
      </c>
      <c r="C15" s="35"/>
      <c r="D15" s="35"/>
      <c r="E15" s="35"/>
      <c r="F15" s="35"/>
      <c r="G15" s="35"/>
      <c r="H15" s="36"/>
      <c r="I15" s="35"/>
      <c r="J15" s="35"/>
      <c r="K15" s="35"/>
      <c r="L15" s="35"/>
      <c r="M15" s="35"/>
      <c r="N15" s="36"/>
      <c r="O15" s="36"/>
      <c r="P15" s="35"/>
      <c r="Q15" s="35"/>
      <c r="R15" s="35"/>
      <c r="S15" s="35"/>
      <c r="T15" s="35"/>
      <c r="U15" s="36"/>
      <c r="V15" s="36"/>
      <c r="W15" s="35"/>
      <c r="X15" s="35"/>
      <c r="Y15" s="35"/>
      <c r="Z15" s="35"/>
      <c r="AA15" s="35"/>
      <c r="AB15" s="35"/>
      <c r="AC15" s="36"/>
      <c r="AD15" s="35"/>
      <c r="AE15" s="35"/>
      <c r="AF15" s="35"/>
      <c r="AG15" s="35"/>
      <c r="AH15" s="35"/>
      <c r="AI15" s="35"/>
      <c r="AJ15" s="36"/>
      <c r="AK15" s="35"/>
      <c r="AL15" s="35"/>
      <c r="AM15" s="35"/>
      <c r="AN15" s="35"/>
      <c r="AO15" s="35"/>
      <c r="AP15" s="36"/>
      <c r="AQ15" s="36"/>
      <c r="AR15" s="35"/>
      <c r="AS15" s="35"/>
      <c r="AT15" s="35"/>
      <c r="AU15" s="35"/>
      <c r="AV15" s="35"/>
      <c r="AW15" s="35"/>
      <c r="AX15" s="35"/>
      <c r="AY15" s="37">
        <f t="shared" si="5"/>
        <v>2</v>
      </c>
    </row>
    <row r="16" spans="1:51" x14ac:dyDescent="0.2">
      <c r="A16" s="40" t="s">
        <v>21</v>
      </c>
      <c r="B16" s="35">
        <v>2</v>
      </c>
      <c r="C16" s="35">
        <v>2</v>
      </c>
      <c r="D16" s="35">
        <v>2</v>
      </c>
      <c r="E16" s="35">
        <v>2</v>
      </c>
      <c r="F16" s="35">
        <v>2</v>
      </c>
      <c r="G16" s="35">
        <v>2</v>
      </c>
      <c r="H16" s="36"/>
      <c r="I16" s="35">
        <v>2</v>
      </c>
      <c r="J16" s="35">
        <v>2</v>
      </c>
      <c r="K16" s="35">
        <v>2</v>
      </c>
      <c r="L16" s="35">
        <v>2</v>
      </c>
      <c r="M16" s="35">
        <v>2</v>
      </c>
      <c r="N16" s="36"/>
      <c r="O16" s="36"/>
      <c r="P16" s="35">
        <v>2</v>
      </c>
      <c r="Q16" s="35">
        <v>2</v>
      </c>
      <c r="R16" s="35">
        <v>2</v>
      </c>
      <c r="S16" s="35">
        <v>2</v>
      </c>
      <c r="T16" s="35">
        <v>2</v>
      </c>
      <c r="U16" s="36"/>
      <c r="V16" s="36"/>
      <c r="W16" s="35">
        <v>1</v>
      </c>
      <c r="X16" s="35">
        <v>1</v>
      </c>
      <c r="Y16" s="35">
        <v>1</v>
      </c>
      <c r="Z16" s="35">
        <v>1</v>
      </c>
      <c r="AA16" s="35">
        <v>1</v>
      </c>
      <c r="AB16" s="35">
        <v>1</v>
      </c>
      <c r="AC16" s="36"/>
      <c r="AD16" s="35">
        <v>1</v>
      </c>
      <c r="AE16" s="35">
        <v>1</v>
      </c>
      <c r="AF16" s="35">
        <v>1</v>
      </c>
      <c r="AG16" s="35">
        <v>1</v>
      </c>
      <c r="AH16" s="35">
        <v>1</v>
      </c>
      <c r="AI16" s="35">
        <v>1</v>
      </c>
      <c r="AJ16" s="36"/>
      <c r="AK16" s="35">
        <v>1</v>
      </c>
      <c r="AL16" s="35">
        <v>1</v>
      </c>
      <c r="AM16" s="35">
        <v>1</v>
      </c>
      <c r="AN16" s="35">
        <v>1</v>
      </c>
      <c r="AO16" s="35">
        <v>1</v>
      </c>
      <c r="AP16" s="36"/>
      <c r="AQ16" s="36"/>
      <c r="AR16" s="35">
        <v>1</v>
      </c>
      <c r="AS16" s="35">
        <v>1</v>
      </c>
      <c r="AT16" s="35">
        <v>1</v>
      </c>
      <c r="AU16" s="35">
        <v>1</v>
      </c>
      <c r="AV16" s="35">
        <v>1</v>
      </c>
      <c r="AW16" s="35">
        <v>1</v>
      </c>
      <c r="AX16" s="35"/>
      <c r="AY16" s="37">
        <f t="shared" si="5"/>
        <v>55</v>
      </c>
    </row>
    <row r="17" spans="1:51" x14ac:dyDescent="0.2">
      <c r="A17" s="41" t="s">
        <v>22</v>
      </c>
      <c r="B17" s="35"/>
      <c r="C17" s="35"/>
      <c r="E17" s="35">
        <v>1</v>
      </c>
      <c r="F17" s="35">
        <v>2</v>
      </c>
      <c r="G17" s="35">
        <v>1</v>
      </c>
      <c r="H17" s="36"/>
      <c r="I17" s="35">
        <v>1</v>
      </c>
      <c r="J17" s="35"/>
      <c r="K17" s="35"/>
      <c r="L17" s="35"/>
      <c r="M17" s="35"/>
      <c r="N17" s="36"/>
      <c r="O17" s="36"/>
      <c r="P17" s="35">
        <v>1</v>
      </c>
      <c r="Q17" s="35">
        <v>4</v>
      </c>
      <c r="R17" s="35">
        <v>3</v>
      </c>
      <c r="S17" s="35">
        <v>3</v>
      </c>
      <c r="T17" s="35"/>
      <c r="U17" s="36"/>
      <c r="V17" s="36"/>
      <c r="W17" s="35"/>
      <c r="X17" s="35"/>
      <c r="Y17" s="35"/>
      <c r="Z17" s="35"/>
      <c r="AA17" s="35"/>
      <c r="AB17" s="35"/>
      <c r="AC17" s="36"/>
      <c r="AD17" s="35"/>
      <c r="AE17" s="35"/>
      <c r="AF17" s="35"/>
      <c r="AG17" s="35"/>
      <c r="AH17" s="35"/>
      <c r="AI17" s="35"/>
      <c r="AJ17" s="36"/>
      <c r="AK17" s="35"/>
      <c r="AL17" s="35"/>
      <c r="AM17" s="35"/>
      <c r="AN17" s="35"/>
      <c r="AO17" s="35"/>
      <c r="AP17" s="36"/>
      <c r="AQ17" s="36"/>
      <c r="AR17" s="35"/>
      <c r="AS17" s="35"/>
      <c r="AT17" s="35"/>
      <c r="AU17" s="35"/>
      <c r="AV17" s="35"/>
      <c r="AW17" s="35"/>
      <c r="AX17" s="35"/>
      <c r="AY17" s="37">
        <f t="shared" si="5"/>
        <v>16</v>
      </c>
    </row>
    <row r="18" spans="1:51" x14ac:dyDescent="0.2">
      <c r="A18" s="40"/>
      <c r="B18" s="35"/>
      <c r="C18" s="35"/>
      <c r="D18" s="35"/>
      <c r="E18" s="35"/>
      <c r="F18" s="35"/>
      <c r="G18" s="35"/>
      <c r="H18" s="36"/>
      <c r="I18" s="35"/>
      <c r="J18" s="35"/>
      <c r="K18" s="35"/>
      <c r="L18" s="35"/>
      <c r="M18" s="35"/>
      <c r="N18" s="36"/>
      <c r="O18" s="36"/>
      <c r="P18" s="35"/>
      <c r="Q18" s="35"/>
      <c r="R18" s="35"/>
      <c r="S18" s="35"/>
      <c r="T18" s="35"/>
      <c r="U18" s="36"/>
      <c r="V18" s="36"/>
      <c r="W18" s="35"/>
      <c r="X18" s="35"/>
      <c r="Y18" s="35"/>
      <c r="Z18" s="35"/>
      <c r="AA18" s="35"/>
      <c r="AB18" s="35"/>
      <c r="AC18" s="36"/>
      <c r="AD18" s="35"/>
      <c r="AE18" s="35"/>
      <c r="AF18" s="35"/>
      <c r="AG18" s="35"/>
      <c r="AH18" s="35"/>
      <c r="AI18" s="35"/>
      <c r="AJ18" s="36"/>
      <c r="AK18" s="35"/>
      <c r="AL18" s="35"/>
      <c r="AM18" s="35"/>
      <c r="AN18" s="35"/>
      <c r="AO18" s="35"/>
      <c r="AP18" s="36"/>
      <c r="AQ18" s="36"/>
      <c r="AR18" s="35"/>
      <c r="AS18" s="35"/>
      <c r="AT18" s="35"/>
      <c r="AU18" s="35"/>
      <c r="AV18" s="35"/>
      <c r="AW18" s="35"/>
      <c r="AX18" s="35"/>
      <c r="AY18" s="37">
        <f t="shared" si="5"/>
        <v>0</v>
      </c>
    </row>
    <row r="19" spans="1:51" x14ac:dyDescent="0.2">
      <c r="A19" s="40" t="s">
        <v>23</v>
      </c>
      <c r="B19" s="35"/>
      <c r="C19" s="35"/>
      <c r="D19" s="35"/>
      <c r="E19" s="35"/>
      <c r="F19" s="35"/>
      <c r="G19" s="35">
        <v>1</v>
      </c>
      <c r="H19" s="36"/>
      <c r="I19" s="35">
        <v>2</v>
      </c>
      <c r="J19" s="35"/>
      <c r="K19" s="35"/>
      <c r="L19" s="35"/>
      <c r="M19" s="35"/>
      <c r="N19" s="36"/>
      <c r="O19" s="36"/>
      <c r="P19" s="35"/>
      <c r="Q19" s="35"/>
      <c r="R19" s="35"/>
      <c r="S19" s="35"/>
      <c r="T19" s="35"/>
      <c r="U19" s="36"/>
      <c r="V19" s="36"/>
      <c r="W19" s="35">
        <v>2</v>
      </c>
      <c r="X19" s="35">
        <v>2</v>
      </c>
      <c r="Y19" s="35">
        <v>2</v>
      </c>
      <c r="Z19" s="35">
        <v>2</v>
      </c>
      <c r="AA19" s="35">
        <v>2</v>
      </c>
      <c r="AB19" s="35">
        <v>2</v>
      </c>
      <c r="AC19" s="36"/>
      <c r="AD19" s="35">
        <v>1</v>
      </c>
      <c r="AE19" s="35"/>
      <c r="AF19" s="35"/>
      <c r="AG19" s="35"/>
      <c r="AH19" s="35"/>
      <c r="AI19" s="35"/>
      <c r="AJ19" s="36"/>
      <c r="AK19" s="35"/>
      <c r="AL19" s="35"/>
      <c r="AM19" s="35">
        <v>1</v>
      </c>
      <c r="AN19" s="35">
        <v>1</v>
      </c>
      <c r="AO19" s="35">
        <v>1</v>
      </c>
      <c r="AP19" s="36"/>
      <c r="AQ19" s="36"/>
      <c r="AR19" s="35">
        <v>1</v>
      </c>
      <c r="AS19" s="35">
        <v>1</v>
      </c>
      <c r="AT19" s="35">
        <v>1</v>
      </c>
      <c r="AU19" s="35"/>
      <c r="AV19" s="35"/>
      <c r="AW19" s="35"/>
      <c r="AX19" s="35"/>
      <c r="AY19" s="37">
        <f t="shared" si="5"/>
        <v>22</v>
      </c>
    </row>
    <row r="20" spans="1:51" x14ac:dyDescent="0.2">
      <c r="A20" s="40" t="s">
        <v>77</v>
      </c>
      <c r="B20" s="35">
        <v>5</v>
      </c>
      <c r="C20" s="35">
        <v>5</v>
      </c>
      <c r="D20" s="35">
        <v>5</v>
      </c>
      <c r="E20" s="35">
        <v>5</v>
      </c>
      <c r="F20" s="35">
        <v>5</v>
      </c>
      <c r="G20" s="35">
        <v>5</v>
      </c>
      <c r="H20" s="36"/>
      <c r="I20" s="35">
        <v>5</v>
      </c>
      <c r="J20" s="35">
        <v>5</v>
      </c>
      <c r="K20" s="35">
        <v>5</v>
      </c>
      <c r="L20" s="35">
        <v>7</v>
      </c>
      <c r="M20" s="35">
        <v>7</v>
      </c>
      <c r="N20" s="36"/>
      <c r="O20" s="36"/>
      <c r="P20" s="35">
        <v>0</v>
      </c>
      <c r="Q20" s="35">
        <v>0</v>
      </c>
      <c r="R20" s="35">
        <v>0</v>
      </c>
      <c r="S20" s="35"/>
      <c r="T20" s="35"/>
      <c r="U20" s="36"/>
      <c r="V20" s="36"/>
      <c r="W20" s="35"/>
      <c r="X20" s="35"/>
      <c r="Y20" s="35"/>
      <c r="Z20" s="35"/>
      <c r="AA20" s="35"/>
      <c r="AB20" s="35"/>
      <c r="AC20" s="36"/>
      <c r="AD20"/>
      <c r="AE20" s="35"/>
      <c r="AF20" s="35"/>
      <c r="AG20" s="35"/>
      <c r="AH20" s="35"/>
      <c r="AI20" s="35"/>
      <c r="AJ20" s="36"/>
      <c r="AK20" s="35"/>
      <c r="AL20" s="35"/>
      <c r="AM20" s="35"/>
      <c r="AN20" s="35"/>
      <c r="AO20" s="35"/>
      <c r="AP20" s="36"/>
      <c r="AQ20" s="36"/>
      <c r="AR20" s="35"/>
      <c r="AS20" s="35"/>
      <c r="AT20" s="35"/>
      <c r="AU20" s="35"/>
      <c r="AV20" s="35"/>
      <c r="AW20" s="35"/>
      <c r="AX20" s="35"/>
      <c r="AY20" s="37">
        <f t="shared" si="5"/>
        <v>59</v>
      </c>
    </row>
    <row r="21" spans="1:51" x14ac:dyDescent="0.2">
      <c r="A21" s="40" t="s">
        <v>24</v>
      </c>
      <c r="B21" s="35">
        <v>2</v>
      </c>
      <c r="C21" s="35">
        <v>2</v>
      </c>
      <c r="D21" s="35">
        <v>2</v>
      </c>
      <c r="E21" s="35">
        <v>2</v>
      </c>
      <c r="F21" s="35">
        <v>3</v>
      </c>
      <c r="G21" s="35">
        <v>3</v>
      </c>
      <c r="H21" s="36"/>
      <c r="I21" s="35">
        <v>2</v>
      </c>
      <c r="J21" s="35">
        <v>2</v>
      </c>
      <c r="K21" s="35">
        <v>2</v>
      </c>
      <c r="L21" s="35">
        <v>2</v>
      </c>
      <c r="M21" s="35">
        <v>2</v>
      </c>
      <c r="N21" s="36"/>
      <c r="O21" s="36"/>
      <c r="P21" s="35">
        <v>2</v>
      </c>
      <c r="Q21" s="35">
        <v>2</v>
      </c>
      <c r="R21" s="35">
        <v>2</v>
      </c>
      <c r="S21" s="35">
        <v>2</v>
      </c>
      <c r="T21" s="35">
        <v>2</v>
      </c>
      <c r="U21" s="36"/>
      <c r="V21" s="36"/>
      <c r="W21" s="35">
        <v>1</v>
      </c>
      <c r="X21" s="35">
        <v>1</v>
      </c>
      <c r="Y21" s="35">
        <v>1</v>
      </c>
      <c r="Z21" s="35"/>
      <c r="AA21" s="35"/>
      <c r="AB21" s="35"/>
      <c r="AC21" s="36"/>
      <c r="AD21" s="35"/>
      <c r="AE21" s="35"/>
      <c r="AF21" s="35"/>
      <c r="AG21" s="35"/>
      <c r="AH21" s="35"/>
      <c r="AI21" s="35"/>
      <c r="AJ21" s="36"/>
      <c r="AK21" s="35"/>
      <c r="AL21" s="35"/>
      <c r="AM21" s="35"/>
      <c r="AN21" s="35"/>
      <c r="AO21" s="35"/>
      <c r="AP21" s="36"/>
      <c r="AQ21" s="36"/>
      <c r="AR21" s="35"/>
      <c r="AS21" s="35"/>
      <c r="AT21" s="35"/>
      <c r="AU21" s="35"/>
      <c r="AV21" s="35"/>
      <c r="AW21" s="35"/>
      <c r="AX21" s="35"/>
      <c r="AY21" s="37">
        <f t="shared" si="5"/>
        <v>37</v>
      </c>
    </row>
    <row r="22" spans="1:51" x14ac:dyDescent="0.2">
      <c r="A22" s="40" t="s">
        <v>25</v>
      </c>
      <c r="B22" s="35">
        <v>2</v>
      </c>
      <c r="C22" s="35">
        <v>2</v>
      </c>
      <c r="D22" s="35">
        <v>2</v>
      </c>
      <c r="F22" s="35">
        <v>3</v>
      </c>
      <c r="G22" s="35">
        <v>5</v>
      </c>
      <c r="H22" s="36"/>
      <c r="I22" s="35">
        <v>2</v>
      </c>
      <c r="J22" s="35"/>
      <c r="K22" s="35"/>
      <c r="L22" s="35"/>
      <c r="M22" s="35"/>
      <c r="N22" s="36"/>
      <c r="O22" s="36"/>
      <c r="P22" s="35">
        <v>0</v>
      </c>
      <c r="Q22" s="35"/>
      <c r="R22" s="35"/>
      <c r="S22" s="35"/>
      <c r="T22" s="35"/>
      <c r="U22" s="36"/>
      <c r="V22" s="36"/>
      <c r="W22" s="35">
        <v>4</v>
      </c>
      <c r="X22" s="35">
        <v>4</v>
      </c>
      <c r="Y22" s="35">
        <v>4</v>
      </c>
      <c r="Z22" s="35">
        <v>4</v>
      </c>
      <c r="AA22" s="35">
        <v>4</v>
      </c>
      <c r="AB22" s="35">
        <v>4</v>
      </c>
      <c r="AC22" s="36"/>
      <c r="AD22" s="35">
        <v>4</v>
      </c>
      <c r="AE22" s="35"/>
      <c r="AF22" s="35"/>
      <c r="AG22" s="35"/>
      <c r="AH22" s="35"/>
      <c r="AI22" s="35"/>
      <c r="AJ22" s="36"/>
      <c r="AK22" s="35"/>
      <c r="AL22" s="35"/>
      <c r="AM22" s="35"/>
      <c r="AN22" s="35">
        <v>5</v>
      </c>
      <c r="AO22" s="35">
        <v>5</v>
      </c>
      <c r="AP22" s="36"/>
      <c r="AQ22" s="36"/>
      <c r="AR22" s="35">
        <v>5</v>
      </c>
      <c r="AS22" s="35">
        <v>5</v>
      </c>
      <c r="AT22" s="35">
        <v>5</v>
      </c>
      <c r="AU22" s="35"/>
      <c r="AV22" s="35"/>
      <c r="AW22" s="35"/>
      <c r="AX22" s="35"/>
      <c r="AY22" s="37">
        <f t="shared" si="5"/>
        <v>69</v>
      </c>
    </row>
    <row r="23" spans="1:51" x14ac:dyDescent="0.2">
      <c r="A23" s="40" t="s">
        <v>26</v>
      </c>
      <c r="B23" s="35">
        <v>1</v>
      </c>
      <c r="C23" s="35"/>
      <c r="D23" s="35"/>
      <c r="E23" s="35"/>
      <c r="F23" s="35"/>
      <c r="G23" s="35">
        <v>1</v>
      </c>
      <c r="H23" s="36"/>
      <c r="I23" s="35"/>
      <c r="J23" s="35"/>
      <c r="K23" s="35"/>
      <c r="L23" s="35"/>
      <c r="M23" s="35"/>
      <c r="N23" s="36"/>
      <c r="O23" s="36"/>
      <c r="P23" s="35">
        <v>0</v>
      </c>
      <c r="Q23" s="35"/>
      <c r="R23" s="35"/>
      <c r="S23" s="35"/>
      <c r="T23" s="35"/>
      <c r="U23" s="36"/>
      <c r="V23" s="36"/>
      <c r="W23"/>
      <c r="X23" s="35"/>
      <c r="Y23" s="35"/>
      <c r="Z23" s="35">
        <v>1</v>
      </c>
      <c r="AA23"/>
      <c r="AB23" s="35"/>
      <c r="AC23" s="36"/>
      <c r="AD23" s="35"/>
      <c r="AE23" s="35"/>
      <c r="AF23" s="35"/>
      <c r="AG23" s="35"/>
      <c r="AH23" s="35"/>
      <c r="AI23" s="35"/>
      <c r="AJ23" s="36"/>
      <c r="AK23" s="35"/>
      <c r="AL23" s="35"/>
      <c r="AM23" s="35">
        <v>1</v>
      </c>
      <c r="AN23" s="35"/>
      <c r="AO23" s="35"/>
      <c r="AP23" s="36"/>
      <c r="AQ23" s="36"/>
      <c r="AR23" s="35"/>
      <c r="AS23" s="35"/>
      <c r="AT23" s="35"/>
      <c r="AU23" s="35"/>
      <c r="AV23" s="35"/>
      <c r="AW23" s="35"/>
      <c r="AX23" s="35"/>
      <c r="AY23" s="37">
        <f t="shared" si="5"/>
        <v>4</v>
      </c>
    </row>
    <row r="24" spans="1:51" x14ac:dyDescent="0.2">
      <c r="A24" s="42" t="s">
        <v>27</v>
      </c>
      <c r="B24" s="35">
        <v>2</v>
      </c>
      <c r="C24" s="35">
        <v>3</v>
      </c>
      <c r="D24" s="35"/>
      <c r="E24" s="35"/>
      <c r="F24" s="43">
        <v>5</v>
      </c>
      <c r="G24" s="43">
        <v>1</v>
      </c>
      <c r="H24" s="36"/>
      <c r="I24" s="35"/>
      <c r="J24" s="35"/>
      <c r="K24" s="35"/>
      <c r="L24" s="35">
        <v>3</v>
      </c>
      <c r="M24" s="35">
        <v>3</v>
      </c>
      <c r="N24" s="36"/>
      <c r="O24" s="36"/>
      <c r="P24" s="35">
        <v>0</v>
      </c>
      <c r="Q24" s="35"/>
      <c r="R24" s="35"/>
      <c r="S24" s="35"/>
      <c r="T24" s="35"/>
      <c r="U24" s="36"/>
      <c r="V24" s="36"/>
      <c r="W24" s="35">
        <v>3</v>
      </c>
      <c r="X24" s="35">
        <v>3</v>
      </c>
      <c r="Y24" s="35">
        <v>3</v>
      </c>
      <c r="Z24" s="35">
        <v>3</v>
      </c>
      <c r="AA24" s="35">
        <v>3</v>
      </c>
      <c r="AB24" s="35">
        <v>3</v>
      </c>
      <c r="AC24" s="36"/>
      <c r="AD24" s="35"/>
      <c r="AE24" s="35"/>
      <c r="AF24" s="35"/>
      <c r="AG24" s="35"/>
      <c r="AH24" s="35"/>
      <c r="AI24" s="35"/>
      <c r="AJ24" s="36"/>
      <c r="AK24" s="35"/>
      <c r="AL24" s="35"/>
      <c r="AM24" s="35">
        <v>3</v>
      </c>
      <c r="AN24" s="35">
        <v>3</v>
      </c>
      <c r="AO24" s="35">
        <v>3</v>
      </c>
      <c r="AP24" s="36"/>
      <c r="AQ24" s="36"/>
      <c r="AR24" s="35">
        <v>3</v>
      </c>
      <c r="AS24" s="35">
        <v>3</v>
      </c>
      <c r="AT24" s="35"/>
      <c r="AU24" s="35"/>
      <c r="AV24" s="35"/>
      <c r="AW24" s="35"/>
      <c r="AX24" s="35"/>
      <c r="AY24" s="37">
        <f t="shared" si="5"/>
        <v>50</v>
      </c>
    </row>
    <row r="25" spans="1:51" x14ac:dyDescent="0.2">
      <c r="A25" s="42" t="s">
        <v>28</v>
      </c>
      <c r="B25" s="35">
        <v>1</v>
      </c>
      <c r="C25" s="35">
        <v>1</v>
      </c>
      <c r="D25" s="35">
        <v>1</v>
      </c>
      <c r="E25" s="35">
        <v>1</v>
      </c>
      <c r="F25" s="43">
        <v>1</v>
      </c>
      <c r="G25" s="43">
        <v>1</v>
      </c>
      <c r="H25" s="36"/>
      <c r="I25" s="35">
        <v>1</v>
      </c>
      <c r="J25" s="35">
        <v>1</v>
      </c>
      <c r="K25" s="35">
        <v>1</v>
      </c>
      <c r="L25" s="35">
        <v>1</v>
      </c>
      <c r="M25" s="35">
        <v>1</v>
      </c>
      <c r="N25" s="36"/>
      <c r="O25" s="36"/>
      <c r="P25" s="35">
        <v>1</v>
      </c>
      <c r="Q25" s="35">
        <v>1</v>
      </c>
      <c r="R25" s="35">
        <v>1</v>
      </c>
      <c r="S25" s="35">
        <v>1</v>
      </c>
      <c r="T25" s="35"/>
      <c r="U25" s="36"/>
      <c r="V25" s="36"/>
      <c r="W25" s="35"/>
      <c r="X25" s="35"/>
      <c r="Y25" s="35"/>
      <c r="Z25" s="35"/>
      <c r="AA25" s="35"/>
      <c r="AB25" s="35"/>
      <c r="AC25" s="36"/>
      <c r="AD25" s="35"/>
      <c r="AE25" s="35"/>
      <c r="AF25" s="35"/>
      <c r="AG25" s="35"/>
      <c r="AH25" s="35"/>
      <c r="AI25" s="35"/>
      <c r="AJ25" s="36"/>
      <c r="AK25" s="35"/>
      <c r="AL25" s="35"/>
      <c r="AM25" s="35"/>
      <c r="AN25" s="35"/>
      <c r="AO25" s="35"/>
      <c r="AP25" s="36"/>
      <c r="AQ25" s="36"/>
      <c r="AR25" s="35">
        <v>4</v>
      </c>
      <c r="AS25" s="35">
        <v>4</v>
      </c>
      <c r="AT25" s="35">
        <v>4</v>
      </c>
      <c r="AU25" s="35">
        <v>4</v>
      </c>
      <c r="AV25" s="35">
        <v>4</v>
      </c>
      <c r="AW25" s="35"/>
      <c r="AX25" s="35"/>
      <c r="AY25" s="37">
        <f t="shared" si="5"/>
        <v>35</v>
      </c>
    </row>
    <row r="26" spans="1:51" x14ac:dyDescent="0.2">
      <c r="A26" s="42" t="s">
        <v>29</v>
      </c>
      <c r="B26" s="35"/>
      <c r="C26" s="35"/>
      <c r="D26" s="35"/>
      <c r="E26" s="35"/>
      <c r="F26" s="43"/>
      <c r="G26" s="43"/>
      <c r="H26" s="36"/>
      <c r="I26" s="35"/>
      <c r="J26" s="35"/>
      <c r="K26" s="35"/>
      <c r="L26" s="35"/>
      <c r="M26" s="35"/>
      <c r="N26" s="36"/>
      <c r="O26" s="36"/>
      <c r="P26" s="35"/>
      <c r="Q26" s="35">
        <v>3</v>
      </c>
      <c r="R26" s="35">
        <v>3</v>
      </c>
      <c r="S26" s="35">
        <v>3</v>
      </c>
      <c r="T26" s="35">
        <v>3</v>
      </c>
      <c r="U26" s="36"/>
      <c r="V26" s="36"/>
      <c r="W26" s="35">
        <v>3</v>
      </c>
      <c r="X26" s="35">
        <v>3</v>
      </c>
      <c r="Y26" s="35">
        <v>3</v>
      </c>
      <c r="Z26" s="35">
        <v>3</v>
      </c>
      <c r="AA26" s="35">
        <v>3</v>
      </c>
      <c r="AB26" s="35">
        <v>3</v>
      </c>
      <c r="AC26" s="36"/>
      <c r="AD26" s="35">
        <v>3</v>
      </c>
      <c r="AE26" s="35">
        <v>3</v>
      </c>
      <c r="AF26" s="35">
        <v>3</v>
      </c>
      <c r="AG26" s="35">
        <v>3</v>
      </c>
      <c r="AH26" s="35">
        <v>3</v>
      </c>
      <c r="AI26" s="35">
        <v>3</v>
      </c>
      <c r="AJ26" s="36"/>
      <c r="AK26" s="35">
        <v>3</v>
      </c>
      <c r="AL26" s="35">
        <v>3</v>
      </c>
      <c r="AM26" s="35">
        <v>3</v>
      </c>
      <c r="AN26" s="35">
        <v>3</v>
      </c>
      <c r="AO26" s="35">
        <v>3</v>
      </c>
      <c r="AP26" s="36"/>
      <c r="AQ26" s="36"/>
      <c r="AR26" s="35">
        <v>3</v>
      </c>
      <c r="AS26" s="35">
        <v>3</v>
      </c>
      <c r="AT26" s="35">
        <v>3</v>
      </c>
      <c r="AU26" s="35">
        <v>3</v>
      </c>
      <c r="AV26" s="35">
        <v>3</v>
      </c>
      <c r="AW26" s="35">
        <v>3</v>
      </c>
      <c r="AX26" s="35"/>
      <c r="AY26" s="37">
        <f t="shared" si="5"/>
        <v>81</v>
      </c>
    </row>
    <row r="27" spans="1:51" x14ac:dyDescent="0.2">
      <c r="A27" s="44"/>
      <c r="B27" s="38"/>
      <c r="C27" s="38"/>
      <c r="D27" s="38"/>
      <c r="E27" s="38"/>
      <c r="F27" s="45"/>
      <c r="G27" s="45"/>
      <c r="H27" s="39"/>
      <c r="I27" s="38"/>
      <c r="J27" s="38"/>
      <c r="K27" s="38"/>
      <c r="L27" s="38"/>
      <c r="M27" s="38"/>
      <c r="N27" s="39"/>
      <c r="O27" s="39"/>
      <c r="P27" s="38"/>
      <c r="Q27" s="38"/>
      <c r="R27" s="38"/>
      <c r="S27" s="38"/>
      <c r="T27" s="38"/>
      <c r="U27" s="39"/>
      <c r="V27" s="39"/>
      <c r="W27" s="38"/>
      <c r="X27" s="38"/>
      <c r="Y27" s="38"/>
      <c r="Z27" s="38"/>
      <c r="AA27" s="38"/>
      <c r="AB27" s="38"/>
      <c r="AC27" s="39"/>
      <c r="AD27" s="38"/>
      <c r="AE27" s="38"/>
      <c r="AF27" s="38"/>
      <c r="AG27" s="38"/>
      <c r="AH27" s="38"/>
      <c r="AI27" s="38"/>
      <c r="AJ27" s="39"/>
      <c r="AK27" s="38"/>
      <c r="AL27" s="38"/>
      <c r="AM27" s="38"/>
      <c r="AN27" s="38"/>
      <c r="AO27" s="38"/>
      <c r="AP27" s="39"/>
      <c r="AQ27" s="39"/>
      <c r="AR27" s="38"/>
      <c r="AS27" s="38"/>
      <c r="AT27" s="38"/>
      <c r="AU27" s="38"/>
      <c r="AV27" s="38"/>
      <c r="AW27" s="38"/>
      <c r="AX27" s="38"/>
      <c r="AY27" s="46"/>
    </row>
    <row r="28" spans="1:51" x14ac:dyDescent="0.2">
      <c r="A28" s="34" t="s">
        <v>30</v>
      </c>
      <c r="B28" s="35">
        <v>6</v>
      </c>
      <c r="C28" s="35">
        <v>5</v>
      </c>
      <c r="D28" s="35">
        <v>9</v>
      </c>
      <c r="E28" s="35">
        <v>3</v>
      </c>
      <c r="F28" s="35">
        <v>12</v>
      </c>
      <c r="G28" s="35">
        <v>10</v>
      </c>
      <c r="H28" s="36"/>
      <c r="I28" s="35">
        <v>6</v>
      </c>
      <c r="J28" s="35">
        <v>7</v>
      </c>
      <c r="K28" s="35">
        <v>4</v>
      </c>
      <c r="L28" s="35">
        <v>3</v>
      </c>
      <c r="M28" s="35">
        <v>5</v>
      </c>
      <c r="N28" s="36"/>
      <c r="O28" s="36"/>
      <c r="P28" s="35">
        <v>3</v>
      </c>
      <c r="Q28" s="35">
        <v>5</v>
      </c>
      <c r="R28" s="35">
        <v>4</v>
      </c>
      <c r="S28" s="35">
        <v>8</v>
      </c>
      <c r="T28" s="35">
        <v>10</v>
      </c>
      <c r="U28" s="36"/>
      <c r="V28" s="36"/>
      <c r="W28" s="35">
        <v>9</v>
      </c>
      <c r="X28" s="35">
        <v>13</v>
      </c>
      <c r="Y28" s="35">
        <v>16</v>
      </c>
      <c r="Z28" s="35">
        <v>16</v>
      </c>
      <c r="AA28" s="35">
        <v>16</v>
      </c>
      <c r="AB28" s="35">
        <v>15</v>
      </c>
      <c r="AC28" s="36"/>
      <c r="AD28" s="35">
        <v>12</v>
      </c>
      <c r="AE28" s="35">
        <v>4</v>
      </c>
      <c r="AF28" s="35">
        <v>3</v>
      </c>
      <c r="AG28" s="35">
        <v>5</v>
      </c>
      <c r="AH28" s="35">
        <v>6</v>
      </c>
      <c r="AI28" s="35">
        <v>4</v>
      </c>
      <c r="AJ28" s="36"/>
      <c r="AK28" s="35">
        <v>7</v>
      </c>
      <c r="AL28" s="35">
        <v>8</v>
      </c>
      <c r="AM28" s="35">
        <v>5</v>
      </c>
      <c r="AN28" s="35">
        <v>15</v>
      </c>
      <c r="AO28" s="35">
        <v>15</v>
      </c>
      <c r="AP28" s="36"/>
      <c r="AQ28" s="36"/>
      <c r="AR28" s="35">
        <v>11</v>
      </c>
      <c r="AS28" s="35">
        <v>15</v>
      </c>
      <c r="AT28" s="35">
        <v>15</v>
      </c>
      <c r="AU28" s="35">
        <v>6</v>
      </c>
      <c r="AV28" s="35">
        <v>3</v>
      </c>
      <c r="AW28" s="35">
        <v>3</v>
      </c>
      <c r="AX28" s="35"/>
      <c r="AY28" s="37">
        <f>SUM(A28:AX28)</f>
        <v>322</v>
      </c>
    </row>
    <row r="29" spans="1:51" x14ac:dyDescent="0.2">
      <c r="A29" s="47"/>
      <c r="B29" s="38"/>
      <c r="C29" s="38"/>
      <c r="D29" s="38"/>
      <c r="E29" s="38"/>
      <c r="F29" s="38"/>
      <c r="G29" s="38"/>
      <c r="H29" s="39"/>
      <c r="I29" s="38"/>
      <c r="J29" s="38"/>
      <c r="K29" s="38"/>
      <c r="L29" s="38"/>
      <c r="M29" s="38"/>
      <c r="N29" s="39"/>
      <c r="O29" s="39"/>
      <c r="P29" s="38"/>
      <c r="Q29" s="38"/>
      <c r="R29" s="38"/>
      <c r="S29" s="38"/>
      <c r="T29" s="38"/>
      <c r="U29" s="39"/>
      <c r="V29" s="39"/>
      <c r="W29" s="38"/>
      <c r="X29" s="38"/>
      <c r="Y29" s="38"/>
      <c r="Z29" s="38"/>
      <c r="AA29" s="38"/>
      <c r="AB29" s="38"/>
      <c r="AC29" s="39"/>
      <c r="AD29" s="38"/>
      <c r="AE29" s="38"/>
      <c r="AF29" s="38"/>
      <c r="AG29" s="38"/>
      <c r="AH29" s="38"/>
      <c r="AI29" s="38"/>
      <c r="AJ29" s="39"/>
      <c r="AK29" s="38"/>
      <c r="AL29" s="38"/>
      <c r="AM29" s="38"/>
      <c r="AN29" s="38"/>
      <c r="AO29" s="38"/>
      <c r="AP29" s="39"/>
      <c r="AQ29" s="39"/>
      <c r="AR29" s="38"/>
      <c r="AS29" s="38"/>
      <c r="AT29" s="38"/>
      <c r="AU29" s="38"/>
      <c r="AV29" s="38"/>
      <c r="AW29" s="38"/>
      <c r="AX29" s="38"/>
      <c r="AY29" s="46"/>
    </row>
    <row r="30" spans="1:51" s="50" customFormat="1" x14ac:dyDescent="0.2">
      <c r="A30" s="34" t="s">
        <v>31</v>
      </c>
      <c r="B30" s="43"/>
      <c r="C30" s="43"/>
      <c r="D30" s="43"/>
      <c r="E30" s="43"/>
      <c r="F30" s="43">
        <v>1</v>
      </c>
      <c r="G30" s="43">
        <v>1</v>
      </c>
      <c r="H30" s="39"/>
      <c r="I30" s="43"/>
      <c r="J30" s="43"/>
      <c r="K30" s="43"/>
      <c r="L30" s="43"/>
      <c r="M30" s="43"/>
      <c r="N30" s="48"/>
      <c r="O30" s="48"/>
      <c r="P30" s="43"/>
      <c r="Q30" s="43"/>
      <c r="R30" s="43"/>
      <c r="S30" s="43"/>
      <c r="T30" s="43"/>
      <c r="U30" s="48"/>
      <c r="V30" s="48"/>
      <c r="W30"/>
      <c r="X30" s="43">
        <v>2</v>
      </c>
      <c r="Y30" s="43">
        <v>2</v>
      </c>
      <c r="Z30" s="43">
        <v>2</v>
      </c>
      <c r="AA30" s="43">
        <v>2</v>
      </c>
      <c r="AB30" s="43">
        <v>2</v>
      </c>
      <c r="AC30" s="48"/>
      <c r="AD30"/>
      <c r="AE30" s="43"/>
      <c r="AF30" s="43"/>
      <c r="AG30" s="43"/>
      <c r="AH30" s="43"/>
      <c r="AI30" s="43"/>
      <c r="AJ30" s="48"/>
      <c r="AK30" s="43">
        <v>1</v>
      </c>
      <c r="AL30" s="43">
        <v>1</v>
      </c>
      <c r="AM30" s="43">
        <v>2</v>
      </c>
      <c r="AN30" s="43">
        <v>2</v>
      </c>
      <c r="AO30" s="43">
        <v>2</v>
      </c>
      <c r="AP30" s="48"/>
      <c r="AQ30" s="48"/>
      <c r="AR30" s="43"/>
      <c r="AS30" s="43"/>
      <c r="AT30" s="43"/>
      <c r="AU30" s="43"/>
      <c r="AV30" s="43"/>
      <c r="AW30" s="43"/>
      <c r="AX30" s="43"/>
      <c r="AY30" s="49">
        <f>SUM(A30:AX30)</f>
        <v>20</v>
      </c>
    </row>
    <row r="31" spans="1:51" x14ac:dyDescent="0.2">
      <c r="A31" s="47"/>
      <c r="B31" s="38"/>
      <c r="C31" s="38"/>
      <c r="D31" s="38"/>
      <c r="E31" s="38"/>
      <c r="F31" s="38"/>
      <c r="G31" s="38"/>
      <c r="H31" s="39"/>
      <c r="I31" s="38"/>
      <c r="J31" s="38"/>
      <c r="K31" s="38"/>
      <c r="L31" s="38"/>
      <c r="M31" s="38"/>
      <c r="N31" s="39"/>
      <c r="O31" s="39"/>
      <c r="P31" s="38"/>
      <c r="Q31" s="38"/>
      <c r="R31" s="38"/>
      <c r="S31" s="38"/>
      <c r="T31" s="38"/>
      <c r="U31" s="39"/>
      <c r="V31" s="39"/>
      <c r="W31" s="38"/>
      <c r="X31" s="38"/>
      <c r="Y31" s="38"/>
      <c r="Z31" s="38"/>
      <c r="AA31" s="38"/>
      <c r="AB31" s="38"/>
      <c r="AC31" s="39"/>
      <c r="AD31" s="38"/>
      <c r="AE31" s="38"/>
      <c r="AF31" s="38"/>
      <c r="AG31" s="38"/>
      <c r="AH31" s="38"/>
      <c r="AI31" s="38"/>
      <c r="AJ31" s="39"/>
      <c r="AK31" s="38"/>
      <c r="AL31" s="38"/>
      <c r="AM31" s="38"/>
      <c r="AN31" s="38"/>
      <c r="AO31" s="38"/>
      <c r="AP31" s="39"/>
      <c r="AQ31" s="39"/>
      <c r="AR31" s="38"/>
      <c r="AS31" s="38"/>
      <c r="AT31" s="38"/>
      <c r="AU31" s="38"/>
      <c r="AV31" s="38"/>
      <c r="AW31" s="38"/>
      <c r="AX31" s="38"/>
      <c r="AY31" s="46"/>
    </row>
    <row r="32" spans="1:51" x14ac:dyDescent="0.2">
      <c r="A32" s="34" t="s">
        <v>32</v>
      </c>
      <c r="B32" s="35">
        <v>11</v>
      </c>
      <c r="C32" s="35">
        <v>10</v>
      </c>
      <c r="D32" s="35">
        <v>11</v>
      </c>
      <c r="E32" s="35">
        <v>0</v>
      </c>
      <c r="F32" s="35">
        <v>29</v>
      </c>
      <c r="G32" s="35">
        <v>29</v>
      </c>
      <c r="H32" s="36"/>
      <c r="I32" s="35">
        <v>13</v>
      </c>
      <c r="J32" s="35">
        <v>27</v>
      </c>
      <c r="K32" s="35"/>
      <c r="L32" s="35">
        <v>9</v>
      </c>
      <c r="M32" s="35">
        <v>6</v>
      </c>
      <c r="N32" s="36"/>
      <c r="O32" s="36"/>
      <c r="P32" s="35">
        <v>8</v>
      </c>
      <c r="Q32" s="35">
        <v>5</v>
      </c>
      <c r="R32" s="35">
        <v>1</v>
      </c>
      <c r="S32" s="35">
        <v>13</v>
      </c>
      <c r="T32" s="35">
        <v>21</v>
      </c>
      <c r="U32" s="36"/>
      <c r="V32" s="36"/>
      <c r="W32" s="35">
        <v>20</v>
      </c>
      <c r="X32" s="35">
        <v>28</v>
      </c>
      <c r="Y32" s="35">
        <v>27</v>
      </c>
      <c r="Z32" s="35">
        <v>27</v>
      </c>
      <c r="AA32" s="35">
        <v>27</v>
      </c>
      <c r="AB32" s="35">
        <v>28</v>
      </c>
      <c r="AC32" s="36"/>
      <c r="AD32" s="35">
        <v>27</v>
      </c>
      <c r="AE32" s="35">
        <v>1</v>
      </c>
      <c r="AF32" s="35">
        <v>0</v>
      </c>
      <c r="AG32" s="35">
        <v>0</v>
      </c>
      <c r="AH32" s="35"/>
      <c r="AI32" s="35"/>
      <c r="AJ32" s="36"/>
      <c r="AK32" s="35">
        <v>0</v>
      </c>
      <c r="AL32" s="35">
        <v>0</v>
      </c>
      <c r="AM32" s="35">
        <v>0</v>
      </c>
      <c r="AN32" s="35">
        <v>25</v>
      </c>
      <c r="AO32" s="35">
        <v>25</v>
      </c>
      <c r="AP32" s="48"/>
      <c r="AQ32" s="48"/>
      <c r="AR32" s="35">
        <v>28</v>
      </c>
      <c r="AS32" s="35">
        <v>28</v>
      </c>
      <c r="AT32" s="35">
        <v>28</v>
      </c>
      <c r="AU32" s="35">
        <v>1</v>
      </c>
      <c r="AV32" s="35">
        <v>0</v>
      </c>
      <c r="AW32" s="35">
        <v>0</v>
      </c>
      <c r="AX32" s="35"/>
      <c r="AY32" s="37">
        <f>SUM(A32:AX32)</f>
        <v>513</v>
      </c>
    </row>
    <row r="33" spans="1:51" ht="12" customHeight="1" x14ac:dyDescent="0.2">
      <c r="A33" s="51"/>
      <c r="B33" s="52"/>
      <c r="C33" s="52"/>
      <c r="D33" s="52"/>
      <c r="E33" s="52"/>
      <c r="F33" s="52"/>
      <c r="G33" s="52"/>
      <c r="H33" s="53"/>
      <c r="I33" s="52"/>
      <c r="J33" s="52"/>
      <c r="K33" s="52"/>
      <c r="L33" s="52"/>
      <c r="M33" s="52"/>
      <c r="N33" s="53"/>
      <c r="O33" s="53"/>
      <c r="P33" s="52"/>
      <c r="Q33" s="52"/>
      <c r="R33" s="52"/>
      <c r="S33" s="52"/>
      <c r="T33" s="52"/>
      <c r="U33" s="53"/>
      <c r="V33" s="53"/>
      <c r="W33" s="52"/>
      <c r="X33" s="52"/>
      <c r="Y33" s="52"/>
      <c r="Z33" s="52"/>
      <c r="AA33" s="52"/>
      <c r="AB33" s="52"/>
      <c r="AC33" s="53"/>
      <c r="AD33" s="52"/>
      <c r="AE33" s="52"/>
      <c r="AF33" s="52"/>
      <c r="AG33" s="52"/>
      <c r="AH33" s="52"/>
      <c r="AI33" s="52"/>
      <c r="AJ33" s="53"/>
      <c r="AK33" s="52"/>
      <c r="AL33" s="52"/>
      <c r="AM33" s="52"/>
      <c r="AN33" s="52"/>
      <c r="AO33" s="52"/>
      <c r="AP33" s="53"/>
      <c r="AQ33" s="53"/>
      <c r="AR33" s="52"/>
      <c r="AS33" s="52"/>
      <c r="AT33" s="52"/>
      <c r="AU33" s="52"/>
      <c r="AV33" s="52"/>
      <c r="AW33" s="52"/>
      <c r="AX33" s="52"/>
      <c r="AY33" s="54"/>
    </row>
    <row r="34" spans="1:51" x14ac:dyDescent="0.2">
      <c r="A34" s="55" t="s">
        <v>33</v>
      </c>
      <c r="B34" s="56">
        <f t="shared" ref="B34:AG34" si="6">SUM(B5:B33)</f>
        <v>112</v>
      </c>
      <c r="C34" s="56">
        <f t="shared" si="6"/>
        <v>103</v>
      </c>
      <c r="D34" s="56">
        <f t="shared" si="6"/>
        <v>103</v>
      </c>
      <c r="E34" s="56">
        <f t="shared" si="6"/>
        <v>84</v>
      </c>
      <c r="F34" s="56">
        <f t="shared" si="6"/>
        <v>133</v>
      </c>
      <c r="G34" s="56">
        <f t="shared" si="6"/>
        <v>130</v>
      </c>
      <c r="H34" s="57">
        <f t="shared" si="6"/>
        <v>0</v>
      </c>
      <c r="I34" s="56">
        <f t="shared" si="6"/>
        <v>104</v>
      </c>
      <c r="J34" s="56">
        <f t="shared" si="6"/>
        <v>114</v>
      </c>
      <c r="K34" s="56">
        <f t="shared" si="6"/>
        <v>84</v>
      </c>
      <c r="L34" s="56">
        <f t="shared" si="6"/>
        <v>106</v>
      </c>
      <c r="M34" s="56">
        <f t="shared" si="6"/>
        <v>105</v>
      </c>
      <c r="N34" s="57">
        <f t="shared" si="6"/>
        <v>0</v>
      </c>
      <c r="O34" s="57">
        <f t="shared" si="6"/>
        <v>0</v>
      </c>
      <c r="P34" s="56">
        <f t="shared" si="6"/>
        <v>92</v>
      </c>
      <c r="Q34" s="56">
        <f t="shared" si="6"/>
        <v>97</v>
      </c>
      <c r="R34" s="56">
        <f t="shared" si="6"/>
        <v>91</v>
      </c>
      <c r="S34" s="56">
        <f t="shared" si="6"/>
        <v>107</v>
      </c>
      <c r="T34" s="56">
        <f t="shared" si="6"/>
        <v>113</v>
      </c>
      <c r="U34" s="57">
        <f t="shared" si="6"/>
        <v>0</v>
      </c>
      <c r="V34" s="57">
        <f t="shared" si="6"/>
        <v>0</v>
      </c>
      <c r="W34" s="56">
        <f t="shared" si="6"/>
        <v>126</v>
      </c>
      <c r="X34" s="56">
        <f t="shared" si="6"/>
        <v>131</v>
      </c>
      <c r="Y34" s="56">
        <f t="shared" si="6"/>
        <v>133</v>
      </c>
      <c r="Z34" s="56">
        <f t="shared" si="6"/>
        <v>133</v>
      </c>
      <c r="AA34" s="56">
        <f t="shared" si="6"/>
        <v>132</v>
      </c>
      <c r="AB34" s="56">
        <f t="shared" si="6"/>
        <v>132</v>
      </c>
      <c r="AC34" s="57">
        <f t="shared" si="6"/>
        <v>0</v>
      </c>
      <c r="AD34" s="56">
        <f t="shared" si="6"/>
        <v>122</v>
      </c>
      <c r="AE34" s="56">
        <f t="shared" si="6"/>
        <v>83</v>
      </c>
      <c r="AF34" s="56">
        <f t="shared" si="6"/>
        <v>81</v>
      </c>
      <c r="AG34" s="56">
        <f t="shared" si="6"/>
        <v>83</v>
      </c>
      <c r="AH34" s="56">
        <f t="shared" ref="AH34:BM34" si="7">SUM(AH5:AH33)</f>
        <v>84</v>
      </c>
      <c r="AI34" s="56">
        <f t="shared" si="7"/>
        <v>82</v>
      </c>
      <c r="AJ34" s="57">
        <f t="shared" si="7"/>
        <v>0</v>
      </c>
      <c r="AK34" s="56">
        <f t="shared" si="7"/>
        <v>86</v>
      </c>
      <c r="AL34" s="56">
        <f t="shared" si="7"/>
        <v>87</v>
      </c>
      <c r="AM34" s="56">
        <f t="shared" si="7"/>
        <v>90</v>
      </c>
      <c r="AN34" s="56">
        <f t="shared" si="7"/>
        <v>129</v>
      </c>
      <c r="AO34" s="56">
        <f t="shared" si="7"/>
        <v>129</v>
      </c>
      <c r="AP34" s="57">
        <f t="shared" si="7"/>
        <v>0</v>
      </c>
      <c r="AQ34" s="57">
        <f t="shared" si="7"/>
        <v>0</v>
      </c>
      <c r="AR34" s="56">
        <f t="shared" si="7"/>
        <v>130</v>
      </c>
      <c r="AS34" s="56">
        <f t="shared" si="7"/>
        <v>134</v>
      </c>
      <c r="AT34" s="56">
        <f t="shared" si="7"/>
        <v>131</v>
      </c>
      <c r="AU34" s="56">
        <f t="shared" si="7"/>
        <v>96</v>
      </c>
      <c r="AV34" s="56">
        <f t="shared" si="7"/>
        <v>92</v>
      </c>
      <c r="AW34" s="56">
        <f t="shared" si="7"/>
        <v>88</v>
      </c>
      <c r="AX34" s="56">
        <f t="shared" si="7"/>
        <v>0</v>
      </c>
      <c r="AY34" s="58">
        <f>SUM(A34:AX34)</f>
        <v>4192</v>
      </c>
    </row>
    <row r="35" spans="1:51" x14ac:dyDescent="0.2">
      <c r="A35" s="59"/>
      <c r="B35" s="60"/>
      <c r="C35" s="60"/>
      <c r="D35" s="60"/>
      <c r="E35" s="60"/>
      <c r="F35" s="60"/>
      <c r="G35" s="60"/>
      <c r="H35" s="61"/>
      <c r="I35" s="60"/>
      <c r="J35" s="60"/>
      <c r="K35" s="60"/>
      <c r="L35" s="60"/>
      <c r="M35" s="60"/>
      <c r="N35" s="61"/>
      <c r="O35" s="61"/>
      <c r="P35" s="60"/>
      <c r="Q35" s="60"/>
      <c r="R35" s="60"/>
      <c r="S35" s="60"/>
      <c r="T35" s="60"/>
      <c r="U35" s="61"/>
      <c r="V35" s="61"/>
      <c r="W35" s="56"/>
      <c r="X35" s="56"/>
      <c r="Y35" s="56"/>
      <c r="Z35" s="56"/>
      <c r="AA35" s="56"/>
      <c r="AB35" s="56"/>
      <c r="AC35" s="57"/>
      <c r="AD35" s="56"/>
      <c r="AE35" s="56"/>
      <c r="AF35" s="56"/>
      <c r="AG35" s="56"/>
      <c r="AH35" s="56"/>
      <c r="AI35" s="56"/>
      <c r="AJ35" s="57"/>
      <c r="AK35" s="56"/>
      <c r="AL35" s="56"/>
      <c r="AM35" s="56"/>
      <c r="AN35" s="56"/>
      <c r="AO35" s="56"/>
      <c r="AP35" s="57"/>
      <c r="AQ35" s="57"/>
      <c r="AR35" s="56"/>
      <c r="AS35" s="56"/>
      <c r="AT35" s="56"/>
      <c r="AY35" s="62"/>
    </row>
    <row r="36" spans="1:51" x14ac:dyDescent="0.2">
      <c r="A36" s="63" t="s">
        <v>34</v>
      </c>
      <c r="B36" s="64">
        <f t="shared" ref="B36:AG36" si="8">(SUM(B5:B30)*(Plate+(IF(B1="N",Nightrate,0)+IF(B1="L",Laterate,0)+IF(B1="S",Studiorate,0)))+(SUM(B32)*(Crowdrate+(IF(B1="C",Crowdrate,0)+IF(B1="LC",Crowdrate+Laterate,0)+IF(B1="NC",Nightrate+Crowdrate)+IF(B1="SC",Studiorate+Crowdrate,0)+(IF(B1="N",Nightrate,0)+IF(B1="L",Laterate,0)+IF(B1="S",Studiorate,0))))))</f>
        <v>1568</v>
      </c>
      <c r="C36" s="64">
        <f t="shared" si="8"/>
        <v>1442</v>
      </c>
      <c r="D36" s="64">
        <f t="shared" si="8"/>
        <v>1442</v>
      </c>
      <c r="E36" s="64">
        <f t="shared" si="8"/>
        <v>1176</v>
      </c>
      <c r="F36" s="64">
        <f t="shared" si="8"/>
        <v>1862</v>
      </c>
      <c r="G36" s="64">
        <f t="shared" si="8"/>
        <v>1820</v>
      </c>
      <c r="H36" s="65">
        <f t="shared" si="8"/>
        <v>0</v>
      </c>
      <c r="I36" s="64">
        <f t="shared" si="8"/>
        <v>1456</v>
      </c>
      <c r="J36" s="64">
        <f t="shared" si="8"/>
        <v>1596</v>
      </c>
      <c r="K36" s="64">
        <f t="shared" si="8"/>
        <v>1596</v>
      </c>
      <c r="L36" s="64">
        <f t="shared" si="8"/>
        <v>2014</v>
      </c>
      <c r="M36" s="64">
        <f t="shared" si="8"/>
        <v>1995</v>
      </c>
      <c r="N36" s="65">
        <f t="shared" si="8"/>
        <v>0</v>
      </c>
      <c r="O36" s="65">
        <f t="shared" si="8"/>
        <v>0</v>
      </c>
      <c r="P36" s="64">
        <f t="shared" si="8"/>
        <v>1288</v>
      </c>
      <c r="Q36" s="64">
        <f t="shared" si="8"/>
        <v>1358</v>
      </c>
      <c r="R36" s="64">
        <f t="shared" si="8"/>
        <v>1274</v>
      </c>
      <c r="S36" s="64">
        <f t="shared" si="8"/>
        <v>1498</v>
      </c>
      <c r="T36" s="64">
        <f t="shared" si="8"/>
        <v>1582</v>
      </c>
      <c r="U36" s="65">
        <f t="shared" si="8"/>
        <v>0</v>
      </c>
      <c r="V36" s="65">
        <f t="shared" si="8"/>
        <v>0</v>
      </c>
      <c r="W36" s="64">
        <f t="shared" si="8"/>
        <v>1764</v>
      </c>
      <c r="X36" s="64">
        <f t="shared" si="8"/>
        <v>1834</v>
      </c>
      <c r="Y36" s="64">
        <f t="shared" si="8"/>
        <v>1862</v>
      </c>
      <c r="Z36" s="64">
        <f t="shared" si="8"/>
        <v>1862</v>
      </c>
      <c r="AA36" s="64">
        <f t="shared" si="8"/>
        <v>1848</v>
      </c>
      <c r="AB36" s="64">
        <f t="shared" si="8"/>
        <v>1848</v>
      </c>
      <c r="AC36" s="65">
        <f t="shared" si="8"/>
        <v>0</v>
      </c>
      <c r="AD36" s="64">
        <f t="shared" si="8"/>
        <v>1708</v>
      </c>
      <c r="AE36" s="64">
        <f t="shared" si="8"/>
        <v>1162</v>
      </c>
      <c r="AF36" s="64">
        <f t="shared" si="8"/>
        <v>1134</v>
      </c>
      <c r="AG36" s="64">
        <f t="shared" si="8"/>
        <v>1162</v>
      </c>
      <c r="AH36" s="64">
        <f t="shared" ref="AH36:AX36" si="9">(SUM(AH5:AH30)*(Plate+(IF(AH1="N",Nightrate,0)+IF(AH1="L",Laterate,0)+IF(AH1="S",Studiorate,0)))+(SUM(AH32)*(Crowdrate+(IF(AH1="C",Crowdrate,0)+IF(AH1="LC",Crowdrate+Laterate,0)+IF(AH1="NC",Nightrate+Crowdrate)+IF(AH1="SC",Studiorate+Crowdrate,0)+(IF(AH1="N",Nightrate,0)+IF(AH1="L",Laterate,0)+IF(AH1="S",Studiorate,0))))))</f>
        <v>1176</v>
      </c>
      <c r="AI36" s="64">
        <f t="shared" si="9"/>
        <v>1148</v>
      </c>
      <c r="AJ36" s="65">
        <f t="shared" si="9"/>
        <v>0</v>
      </c>
      <c r="AK36" s="64">
        <f t="shared" si="9"/>
        <v>989</v>
      </c>
      <c r="AL36" s="64">
        <f t="shared" si="9"/>
        <v>1000.5</v>
      </c>
      <c r="AM36" s="64">
        <f t="shared" si="9"/>
        <v>1035</v>
      </c>
      <c r="AN36" s="64">
        <f t="shared" si="9"/>
        <v>1483.5</v>
      </c>
      <c r="AO36" s="64">
        <f t="shared" si="9"/>
        <v>1483.5</v>
      </c>
      <c r="AP36" s="65">
        <f t="shared" si="9"/>
        <v>0</v>
      </c>
      <c r="AQ36" s="65">
        <f t="shared" si="9"/>
        <v>0</v>
      </c>
      <c r="AR36" s="64">
        <f t="shared" si="9"/>
        <v>1495</v>
      </c>
      <c r="AS36" s="64">
        <f t="shared" si="9"/>
        <v>1541</v>
      </c>
      <c r="AT36" s="64">
        <f t="shared" si="9"/>
        <v>1506.5</v>
      </c>
      <c r="AU36" s="64">
        <f t="shared" si="9"/>
        <v>1104</v>
      </c>
      <c r="AV36" s="64">
        <f t="shared" si="9"/>
        <v>1058</v>
      </c>
      <c r="AW36" s="64">
        <f t="shared" si="9"/>
        <v>1232</v>
      </c>
      <c r="AX36" s="64">
        <f t="shared" si="9"/>
        <v>0</v>
      </c>
      <c r="AY36" s="66">
        <f>SUM(A36:AX36)</f>
        <v>57403</v>
      </c>
    </row>
    <row r="38" spans="1:51" x14ac:dyDescent="0.2">
      <c r="B38" s="67" t="s">
        <v>35</v>
      </c>
      <c r="C38" s="68"/>
      <c r="D38" s="69">
        <v>14</v>
      </c>
      <c r="E38" s="70"/>
    </row>
    <row r="39" spans="1:51" x14ac:dyDescent="0.2">
      <c r="B39" s="71"/>
      <c r="C39" s="72"/>
      <c r="D39" s="72"/>
      <c r="E39" s="73"/>
    </row>
    <row r="40" spans="1:51" x14ac:dyDescent="0.2">
      <c r="B40" s="71" t="s">
        <v>36</v>
      </c>
      <c r="C40" s="72"/>
      <c r="D40" s="72"/>
      <c r="E40" s="73"/>
    </row>
    <row r="41" spans="1:51" x14ac:dyDescent="0.2">
      <c r="B41" s="71" t="s">
        <v>37</v>
      </c>
      <c r="C41" s="72" t="s">
        <v>38</v>
      </c>
      <c r="D41" s="74">
        <v>5</v>
      </c>
      <c r="E41" s="73"/>
    </row>
    <row r="42" spans="1:51" x14ac:dyDescent="0.2">
      <c r="B42" s="71" t="s">
        <v>39</v>
      </c>
      <c r="C42" s="72" t="s">
        <v>40</v>
      </c>
      <c r="D42" s="74">
        <v>5.5</v>
      </c>
      <c r="E42" s="73"/>
    </row>
    <row r="43" spans="1:51" x14ac:dyDescent="0.2">
      <c r="B43" s="71" t="s">
        <v>41</v>
      </c>
      <c r="C43" s="72" t="s">
        <v>42</v>
      </c>
      <c r="D43" s="74">
        <v>-2.5</v>
      </c>
      <c r="E43" s="73"/>
    </row>
    <row r="44" spans="1:51" x14ac:dyDescent="0.2">
      <c r="B44" s="71" t="s">
        <v>43</v>
      </c>
      <c r="C44" s="72" t="s">
        <v>44</v>
      </c>
      <c r="D44" s="74">
        <v>14</v>
      </c>
      <c r="E44" s="73"/>
    </row>
    <row r="45" spans="1:51" x14ac:dyDescent="0.2">
      <c r="B45" s="75"/>
      <c r="C45" s="76"/>
      <c r="D45" s="76"/>
      <c r="E45" s="77"/>
    </row>
    <row r="46" spans="1:51" x14ac:dyDescent="0.2">
      <c r="D46" s="76"/>
    </row>
    <row r="47" spans="1:51" x14ac:dyDescent="0.2">
      <c r="B47" s="67" t="s">
        <v>45</v>
      </c>
      <c r="C47" s="68"/>
      <c r="E47" s="68"/>
      <c r="F47" s="70"/>
    </row>
    <row r="48" spans="1:51" x14ac:dyDescent="0.2">
      <c r="B48" s="71"/>
      <c r="C48" s="72"/>
      <c r="E48" s="72"/>
      <c r="F48" s="73"/>
    </row>
    <row r="49" spans="1:14" x14ac:dyDescent="0.2">
      <c r="B49" s="71" t="s">
        <v>46</v>
      </c>
      <c r="C49" s="72"/>
      <c r="E49" s="72">
        <v>56</v>
      </c>
      <c r="F49" s="73"/>
    </row>
    <row r="50" spans="1:14" x14ac:dyDescent="0.2">
      <c r="B50" s="71" t="s">
        <v>47</v>
      </c>
      <c r="C50" s="72"/>
      <c r="E50" s="72">
        <v>0</v>
      </c>
      <c r="F50" s="73"/>
    </row>
    <row r="51" spans="1:14" x14ac:dyDescent="0.2">
      <c r="B51" s="71" t="s">
        <v>48</v>
      </c>
      <c r="C51" s="72"/>
      <c r="E51" s="72">
        <v>3</v>
      </c>
      <c r="F51" s="73"/>
    </row>
    <row r="52" spans="1:14" x14ac:dyDescent="0.2">
      <c r="B52" s="71" t="s">
        <v>49</v>
      </c>
      <c r="C52" s="72"/>
      <c r="E52" s="78">
        <v>3</v>
      </c>
      <c r="F52" s="73"/>
    </row>
    <row r="53" spans="1:14" x14ac:dyDescent="0.2">
      <c r="B53" s="71"/>
      <c r="C53" s="72"/>
      <c r="E53" s="72"/>
      <c r="F53" s="73"/>
    </row>
    <row r="54" spans="1:14" x14ac:dyDescent="0.2">
      <c r="B54" s="71" t="s">
        <v>50</v>
      </c>
      <c r="C54" s="72"/>
      <c r="E54" s="79">
        <f>SUM(E49:E53)</f>
        <v>62</v>
      </c>
      <c r="F54" s="73"/>
    </row>
    <row r="55" spans="1:14" x14ac:dyDescent="0.2">
      <c r="B55" s="75"/>
      <c r="C55" s="76"/>
      <c r="D55" s="76"/>
      <c r="E55" s="76"/>
      <c r="F55" s="77"/>
    </row>
    <row r="56" spans="1:14" x14ac:dyDescent="0.2">
      <c r="G56" s="72"/>
    </row>
    <row r="57" spans="1:14" x14ac:dyDescent="0.2">
      <c r="G57" s="72"/>
    </row>
    <row r="58" spans="1:14" x14ac:dyDescent="0.2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</row>
    <row r="59" spans="1:14" x14ac:dyDescent="0.2">
      <c r="A59" s="72"/>
      <c r="B59" s="72"/>
      <c r="C59" s="72"/>
      <c r="D59" s="72"/>
      <c r="E59" s="72"/>
      <c r="F59" s="72"/>
      <c r="G59" s="72"/>
      <c r="H59" s="72"/>
      <c r="I59" s="72"/>
      <c r="J59" s="80"/>
      <c r="K59" s="72"/>
      <c r="L59" s="72"/>
      <c r="M59" s="72"/>
      <c r="N59" s="72"/>
    </row>
    <row r="60" spans="1:14" x14ac:dyDescent="0.2">
      <c r="A60" s="72"/>
      <c r="B60" s="72"/>
      <c r="C60" s="72"/>
      <c r="D60" s="72"/>
      <c r="E60" s="72"/>
      <c r="F60" s="72"/>
      <c r="G60" s="72"/>
      <c r="H60" s="72"/>
      <c r="I60" s="72"/>
      <c r="J60" s="80"/>
      <c r="K60" s="72"/>
      <c r="L60" s="72"/>
      <c r="M60" s="72"/>
      <c r="N60" s="72"/>
    </row>
    <row r="61" spans="1:14" x14ac:dyDescent="0.2">
      <c r="A61" s="72"/>
      <c r="B61" s="72"/>
      <c r="C61" s="72"/>
      <c r="D61" s="72"/>
      <c r="E61" s="72"/>
      <c r="F61" s="72"/>
      <c r="G61" s="72"/>
      <c r="H61" s="72"/>
      <c r="I61" s="72"/>
      <c r="J61" s="80"/>
      <c r="K61" s="72"/>
      <c r="L61" s="72"/>
      <c r="M61" s="72"/>
      <c r="N61" s="72"/>
    </row>
    <row r="62" spans="1:14" x14ac:dyDescent="0.2">
      <c r="A62" s="72"/>
      <c r="B62" s="72"/>
      <c r="C62" s="72"/>
      <c r="D62" s="72"/>
      <c r="E62" s="72"/>
      <c r="F62" s="72"/>
      <c r="G62" s="72"/>
      <c r="H62" s="72"/>
      <c r="I62" s="72"/>
      <c r="J62" s="80"/>
      <c r="K62" s="72"/>
      <c r="L62" s="72"/>
      <c r="M62" s="72"/>
      <c r="N62" s="72"/>
    </row>
    <row r="63" spans="1:14" x14ac:dyDescent="0.2">
      <c r="A63" s="72"/>
      <c r="B63" s="72"/>
      <c r="C63" s="72"/>
      <c r="D63" s="72"/>
      <c r="E63" s="72"/>
      <c r="F63" s="72"/>
      <c r="G63" s="72"/>
      <c r="H63" s="72"/>
      <c r="I63" s="72"/>
      <c r="J63" s="80"/>
      <c r="K63" s="72"/>
      <c r="L63" s="72"/>
      <c r="M63" s="72"/>
      <c r="N63" s="72"/>
    </row>
    <row r="64" spans="1:14" x14ac:dyDescent="0.2">
      <c r="A64" s="72"/>
      <c r="B64" s="72"/>
      <c r="C64" s="72"/>
      <c r="D64" s="72"/>
      <c r="E64" s="72"/>
      <c r="F64" s="72"/>
      <c r="G64" s="72"/>
      <c r="H64" s="72"/>
      <c r="I64" s="72"/>
      <c r="J64" s="80"/>
      <c r="K64" s="72"/>
      <c r="L64" s="72"/>
      <c r="M64" s="72"/>
      <c r="N64" s="72"/>
    </row>
    <row r="65" spans="1:14" x14ac:dyDescent="0.2">
      <c r="A65" s="72"/>
      <c r="B65" s="72"/>
      <c r="C65" s="72"/>
      <c r="D65" s="72"/>
      <c r="E65" s="72"/>
      <c r="F65" s="72"/>
      <c r="G65" s="72"/>
      <c r="H65" s="72"/>
      <c r="I65" s="72"/>
      <c r="J65" s="80"/>
      <c r="K65" s="72"/>
      <c r="L65" s="72"/>
      <c r="M65" s="72"/>
      <c r="N65" s="72"/>
    </row>
    <row r="66" spans="1:14" x14ac:dyDescent="0.2">
      <c r="A66" s="72"/>
      <c r="B66" s="72"/>
      <c r="C66" s="72"/>
      <c r="D66" s="72"/>
      <c r="E66" s="72"/>
      <c r="F66" s="72"/>
      <c r="G66" s="72"/>
      <c r="H66" s="72"/>
      <c r="I66" s="72"/>
      <c r="J66" s="80"/>
      <c r="K66" s="72"/>
      <c r="L66" s="72"/>
      <c r="M66" s="72"/>
      <c r="N66" s="72"/>
    </row>
    <row r="67" spans="1:14" x14ac:dyDescent="0.2">
      <c r="A67" s="72"/>
      <c r="B67" s="72"/>
      <c r="C67" s="72"/>
      <c r="D67" s="72"/>
      <c r="E67" s="72"/>
      <c r="F67" s="72"/>
      <c r="G67" s="72"/>
      <c r="H67" s="72"/>
      <c r="I67" s="72"/>
      <c r="J67" s="80"/>
      <c r="K67" s="72"/>
      <c r="L67" s="72"/>
      <c r="M67" s="72"/>
      <c r="N67" s="72"/>
    </row>
    <row r="68" spans="1:14" x14ac:dyDescent="0.2">
      <c r="A68" s="72"/>
      <c r="B68" s="72"/>
      <c r="C68" s="72"/>
      <c r="D68" s="72"/>
      <c r="E68" s="72"/>
      <c r="F68" s="72"/>
      <c r="G68" s="72"/>
      <c r="H68" s="72"/>
      <c r="I68" s="72"/>
      <c r="J68" s="80"/>
      <c r="K68" s="72"/>
      <c r="L68" s="72"/>
      <c r="M68" s="72"/>
      <c r="N68" s="72"/>
    </row>
    <row r="69" spans="1:14" x14ac:dyDescent="0.2">
      <c r="A69" s="72"/>
      <c r="B69" s="72"/>
      <c r="C69" s="72"/>
      <c r="D69" s="72"/>
      <c r="E69" s="72"/>
      <c r="F69" s="72"/>
      <c r="G69" s="72"/>
      <c r="H69" s="72"/>
      <c r="I69" s="72"/>
      <c r="J69" s="80"/>
      <c r="K69" s="72"/>
      <c r="L69" s="72"/>
      <c r="M69" s="72"/>
      <c r="N69" s="72"/>
    </row>
    <row r="70" spans="1:14" x14ac:dyDescent="0.2">
      <c r="A70" s="72"/>
      <c r="B70" s="72"/>
      <c r="C70" s="72"/>
      <c r="D70" s="72"/>
      <c r="E70" s="72"/>
      <c r="F70" s="72"/>
      <c r="G70" s="72"/>
      <c r="H70" s="72"/>
      <c r="I70" s="72"/>
      <c r="J70" s="80"/>
      <c r="K70" s="72"/>
      <c r="L70" s="72"/>
      <c r="M70" s="72"/>
      <c r="N70" s="72"/>
    </row>
    <row r="71" spans="1:14" x14ac:dyDescent="0.2">
      <c r="A71" s="72"/>
      <c r="B71" s="72"/>
      <c r="C71" s="72"/>
      <c r="D71" s="72"/>
      <c r="E71" s="72"/>
      <c r="F71" s="72"/>
      <c r="G71" s="72"/>
      <c r="H71" s="72"/>
      <c r="I71" s="72"/>
      <c r="J71" s="80"/>
      <c r="K71" s="72"/>
      <c r="L71" s="72"/>
      <c r="M71" s="72"/>
      <c r="N71" s="72"/>
    </row>
    <row r="72" spans="1:14" x14ac:dyDescent="0.2">
      <c r="A72" s="72"/>
      <c r="B72" s="72"/>
      <c r="C72" s="72"/>
      <c r="D72" s="72"/>
      <c r="E72" s="72"/>
      <c r="F72" s="72"/>
      <c r="G72" s="72"/>
      <c r="H72" s="72"/>
      <c r="I72" s="72"/>
      <c r="J72" s="80"/>
      <c r="K72" s="72"/>
      <c r="L72" s="72"/>
      <c r="M72" s="72"/>
      <c r="N72" s="72"/>
    </row>
    <row r="73" spans="1:14" x14ac:dyDescent="0.2">
      <c r="A73" s="72"/>
      <c r="B73" s="72"/>
      <c r="C73" s="72"/>
      <c r="D73" s="72"/>
      <c r="E73" s="72"/>
      <c r="F73" s="72"/>
      <c r="G73" s="72"/>
      <c r="H73" s="72"/>
      <c r="I73" s="72"/>
      <c r="J73" s="80"/>
      <c r="K73" s="72"/>
      <c r="L73" s="72"/>
      <c r="M73" s="72"/>
      <c r="N73" s="72"/>
    </row>
    <row r="74" spans="1:14" x14ac:dyDescent="0.2">
      <c r="A74" s="72"/>
      <c r="B74" s="72"/>
      <c r="C74" s="72"/>
      <c r="D74" s="72"/>
      <c r="E74" s="72"/>
      <c r="F74" s="72"/>
      <c r="G74" s="72"/>
      <c r="H74" s="72"/>
      <c r="I74" s="72"/>
      <c r="J74" s="80"/>
      <c r="K74" s="72"/>
      <c r="L74" s="72"/>
      <c r="M74" s="72"/>
      <c r="N74" s="72"/>
    </row>
    <row r="75" spans="1:14" x14ac:dyDescent="0.2">
      <c r="A75" s="72"/>
      <c r="B75" s="72"/>
      <c r="C75" s="72"/>
      <c r="D75" s="72"/>
      <c r="E75" s="72"/>
      <c r="F75" s="72"/>
      <c r="G75" s="72"/>
      <c r="H75" s="72"/>
      <c r="I75" s="72"/>
      <c r="J75" s="80"/>
      <c r="K75" s="72"/>
      <c r="L75" s="72"/>
      <c r="M75" s="72"/>
      <c r="N75" s="72"/>
    </row>
    <row r="76" spans="1:14" x14ac:dyDescent="0.2">
      <c r="A76" s="72"/>
      <c r="B76" s="72"/>
      <c r="C76" s="72"/>
      <c r="D76" s="72"/>
      <c r="E76" s="72"/>
      <c r="F76" s="72"/>
      <c r="G76" s="72"/>
      <c r="H76" s="72"/>
      <c r="I76" s="72"/>
      <c r="J76" s="80"/>
      <c r="K76" s="72"/>
      <c r="L76" s="72"/>
      <c r="M76" s="72"/>
      <c r="N76" s="72"/>
    </row>
    <row r="77" spans="1:14" x14ac:dyDescent="0.2">
      <c r="A77" s="72"/>
      <c r="B77" s="72"/>
      <c r="C77" s="72"/>
      <c r="D77" s="72"/>
      <c r="E77" s="72"/>
      <c r="F77" s="72"/>
      <c r="G77" s="72"/>
      <c r="H77" s="72"/>
      <c r="I77" s="72"/>
      <c r="J77" s="80"/>
      <c r="K77" s="72"/>
      <c r="L77" s="72"/>
      <c r="M77" s="72"/>
      <c r="N77" s="72"/>
    </row>
    <row r="78" spans="1:14" x14ac:dyDescent="0.2">
      <c r="A78" s="72"/>
      <c r="B78" s="72"/>
      <c r="C78" s="72"/>
      <c r="D78" s="72"/>
      <c r="E78" s="72"/>
      <c r="F78" s="72"/>
      <c r="G78" s="72"/>
      <c r="H78" s="72"/>
      <c r="I78" s="72"/>
      <c r="J78" s="80"/>
      <c r="K78" s="72"/>
      <c r="L78" s="72"/>
      <c r="M78" s="72"/>
      <c r="N78" s="72"/>
    </row>
    <row r="79" spans="1:14" x14ac:dyDescent="0.2">
      <c r="A79" s="72"/>
      <c r="B79" s="72"/>
      <c r="C79" s="72"/>
      <c r="D79" s="72"/>
      <c r="E79" s="72"/>
      <c r="F79" s="72"/>
      <c r="G79" s="72"/>
      <c r="H79" s="72"/>
      <c r="I79" s="72"/>
      <c r="J79" s="81"/>
      <c r="K79" s="72"/>
      <c r="L79" s="72"/>
      <c r="M79" s="72"/>
      <c r="N79" s="72"/>
    </row>
    <row r="80" spans="1:14" x14ac:dyDescent="0.2">
      <c r="A80" s="72"/>
      <c r="B80" s="72"/>
      <c r="C80" s="72"/>
      <c r="D80" s="72"/>
      <c r="E80" s="72"/>
      <c r="F80" s="72"/>
      <c r="G80" s="72"/>
      <c r="H80" s="72"/>
      <c r="I80" s="72"/>
      <c r="J80" s="81"/>
      <c r="K80" s="72"/>
      <c r="L80" s="72"/>
      <c r="M80" s="72"/>
      <c r="N80" s="72"/>
    </row>
    <row r="81" spans="1:14" x14ac:dyDescent="0.2">
      <c r="A81" s="72"/>
      <c r="B81" s="72"/>
      <c r="C81" s="72"/>
      <c r="D81" s="72"/>
      <c r="E81" s="72"/>
      <c r="F81" s="72"/>
      <c r="G81" s="72"/>
      <c r="H81" s="72"/>
      <c r="I81" s="72"/>
      <c r="J81" s="81"/>
      <c r="K81" s="72"/>
      <c r="L81" s="72"/>
      <c r="M81" s="72"/>
      <c r="N81" s="72"/>
    </row>
    <row r="82" spans="1:14" x14ac:dyDescent="0.2">
      <c r="A82" s="72"/>
      <c r="B82" s="72"/>
      <c r="C82" s="72"/>
      <c r="D82" s="72"/>
      <c r="E82" s="72"/>
      <c r="F82" s="72"/>
      <c r="G82" s="72"/>
      <c r="H82" s="72"/>
      <c r="I82" s="72"/>
      <c r="J82" s="81"/>
      <c r="K82" s="72"/>
      <c r="L82" s="72"/>
      <c r="M82" s="72"/>
      <c r="N82" s="72"/>
    </row>
    <row r="83" spans="1:14" x14ac:dyDescent="0.2">
      <c r="A83" s="72"/>
      <c r="B83" s="72"/>
      <c r="C83" s="72"/>
      <c r="D83" s="72"/>
      <c r="E83" s="72"/>
      <c r="F83" s="72"/>
      <c r="G83" s="72"/>
      <c r="H83" s="72"/>
      <c r="I83" s="72"/>
      <c r="J83" s="81"/>
      <c r="K83" s="72"/>
      <c r="L83" s="72"/>
      <c r="M83" s="72"/>
      <c r="N83" s="72"/>
    </row>
    <row r="84" spans="1:14" x14ac:dyDescent="0.2">
      <c r="A84" s="72"/>
      <c r="B84" s="72"/>
      <c r="C84" s="72"/>
      <c r="D84" s="72"/>
      <c r="E84" s="72"/>
      <c r="F84" s="72"/>
      <c r="G84" s="72"/>
      <c r="H84" s="72"/>
      <c r="I84" s="72"/>
      <c r="J84" s="81"/>
      <c r="K84" s="72"/>
      <c r="L84" s="72"/>
      <c r="M84" s="72"/>
      <c r="N84" s="72"/>
    </row>
    <row r="85" spans="1:14" x14ac:dyDescent="0.2">
      <c r="A85" s="72"/>
      <c r="B85" s="72"/>
      <c r="C85" s="72"/>
      <c r="D85" s="72"/>
      <c r="E85" s="72"/>
      <c r="F85" s="72"/>
      <c r="G85" s="72"/>
      <c r="H85" s="72"/>
      <c r="I85" s="72"/>
      <c r="J85" s="80"/>
      <c r="K85" s="72"/>
      <c r="L85" s="72"/>
      <c r="M85" s="72"/>
      <c r="N85" s="72"/>
    </row>
    <row r="86" spans="1:14" x14ac:dyDescent="0.2">
      <c r="A86" s="72"/>
      <c r="B86" s="72"/>
      <c r="C86" s="72"/>
      <c r="D86" s="72"/>
      <c r="E86" s="72"/>
      <c r="F86" s="72"/>
      <c r="G86" s="72"/>
      <c r="H86" s="72"/>
      <c r="I86" s="72"/>
      <c r="J86" s="80"/>
      <c r="K86" s="72"/>
      <c r="L86" s="72"/>
      <c r="M86" s="72"/>
      <c r="N86" s="72"/>
    </row>
    <row r="87" spans="1:14" x14ac:dyDescent="0.2">
      <c r="A87" s="72"/>
      <c r="B87" s="72"/>
      <c r="C87" s="72"/>
      <c r="D87" s="72"/>
      <c r="E87" s="72"/>
      <c r="F87" s="72"/>
      <c r="G87" s="72"/>
      <c r="H87" s="72"/>
      <c r="I87" s="72"/>
      <c r="J87" s="80"/>
      <c r="K87" s="72"/>
      <c r="L87" s="72"/>
      <c r="M87" s="72"/>
      <c r="N87" s="72"/>
    </row>
    <row r="88" spans="1:14" x14ac:dyDescent="0.2">
      <c r="A88" s="72"/>
      <c r="B88" s="72"/>
      <c r="C88" s="72"/>
      <c r="D88" s="72"/>
      <c r="E88" s="72"/>
      <c r="F88" s="72"/>
      <c r="G88" s="72"/>
      <c r="H88" s="72"/>
      <c r="I88" s="72"/>
      <c r="J88" s="80"/>
      <c r="K88" s="72"/>
      <c r="L88" s="72"/>
      <c r="M88" s="72"/>
      <c r="N88" s="72"/>
    </row>
    <row r="89" spans="1:14" x14ac:dyDescent="0.2">
      <c r="A89" s="72"/>
      <c r="B89" s="72"/>
      <c r="C89" s="72"/>
      <c r="D89" s="72"/>
      <c r="E89" s="72"/>
      <c r="F89" s="72"/>
      <c r="G89" s="72"/>
      <c r="H89" s="72"/>
      <c r="I89" s="72"/>
      <c r="J89" s="80"/>
      <c r="K89" s="72"/>
      <c r="L89" s="72"/>
      <c r="M89" s="72"/>
      <c r="N89" s="72"/>
    </row>
    <row r="90" spans="1:14" x14ac:dyDescent="0.2">
      <c r="A90" s="72"/>
      <c r="B90" s="72"/>
      <c r="C90" s="72"/>
      <c r="D90" s="72"/>
      <c r="E90" s="72"/>
      <c r="F90" s="72"/>
      <c r="G90" s="72"/>
      <c r="H90" s="72"/>
      <c r="I90" s="72"/>
      <c r="J90" s="80"/>
      <c r="K90" s="72"/>
      <c r="L90" s="72"/>
      <c r="M90" s="72"/>
      <c r="N90" s="72"/>
    </row>
    <row r="91" spans="1:14" x14ac:dyDescent="0.2">
      <c r="A91" s="72"/>
      <c r="B91" s="72"/>
      <c r="C91" s="72"/>
      <c r="D91" s="72"/>
      <c r="E91" s="72"/>
      <c r="F91" s="72"/>
      <c r="G91" s="72"/>
      <c r="H91" s="72"/>
      <c r="I91" s="72"/>
      <c r="J91" s="80"/>
      <c r="K91" s="72"/>
      <c r="L91" s="72"/>
      <c r="M91" s="72"/>
      <c r="N91" s="72"/>
    </row>
    <row r="92" spans="1:14" x14ac:dyDescent="0.2">
      <c r="A92" s="72"/>
      <c r="B92" s="72"/>
      <c r="C92" s="72"/>
      <c r="D92" s="72"/>
      <c r="E92" s="72"/>
      <c r="F92" s="72"/>
      <c r="G92" s="72"/>
      <c r="H92" s="72"/>
      <c r="I92" s="72"/>
      <c r="J92" s="80"/>
      <c r="K92" s="72"/>
      <c r="L92" s="72"/>
      <c r="M92" s="72"/>
      <c r="N92" s="72"/>
    </row>
    <row r="93" spans="1:14" x14ac:dyDescent="0.2">
      <c r="A93" s="72"/>
      <c r="B93" s="72"/>
      <c r="C93" s="72"/>
      <c r="D93" s="72"/>
      <c r="E93" s="72"/>
      <c r="F93" s="72"/>
      <c r="G93" s="72"/>
      <c r="H93" s="72"/>
      <c r="I93" s="72"/>
      <c r="J93" s="80"/>
      <c r="K93" s="72"/>
      <c r="L93" s="72"/>
      <c r="M93" s="72"/>
      <c r="N93" s="72"/>
    </row>
    <row r="94" spans="1:14" x14ac:dyDescent="0.2">
      <c r="A94" s="72"/>
      <c r="B94" s="72"/>
      <c r="C94" s="72"/>
      <c r="D94" s="72"/>
      <c r="E94" s="72"/>
      <c r="F94" s="72"/>
      <c r="G94" s="72"/>
      <c r="H94" s="72"/>
      <c r="I94" s="72"/>
      <c r="J94" s="80"/>
      <c r="K94" s="72"/>
      <c r="L94" s="72"/>
      <c r="M94" s="72"/>
      <c r="N94" s="72"/>
    </row>
    <row r="95" spans="1:14" x14ac:dyDescent="0.2">
      <c r="A95" s="72"/>
      <c r="B95" s="72"/>
      <c r="C95" s="72"/>
      <c r="D95" s="72"/>
      <c r="E95" s="72"/>
      <c r="F95" s="72"/>
      <c r="G95" s="72"/>
      <c r="H95" s="72"/>
      <c r="I95" s="72"/>
      <c r="J95" s="80"/>
      <c r="K95" s="72"/>
      <c r="L95" s="72"/>
      <c r="M95" s="72"/>
      <c r="N95" s="72"/>
    </row>
    <row r="96" spans="1:14" x14ac:dyDescent="0.2">
      <c r="A96" s="72"/>
      <c r="B96" s="72"/>
      <c r="C96" s="72"/>
      <c r="D96" s="72"/>
      <c r="E96" s="72"/>
      <c r="F96" s="72"/>
      <c r="G96" s="72"/>
      <c r="H96" s="72"/>
      <c r="I96" s="72"/>
      <c r="J96" s="80"/>
      <c r="K96" s="72"/>
      <c r="L96" s="72"/>
      <c r="M96" s="72"/>
      <c r="N96" s="72"/>
    </row>
    <row r="97" spans="1:14" x14ac:dyDescent="0.2">
      <c r="A97" s="72"/>
      <c r="B97" s="72"/>
      <c r="C97" s="72"/>
      <c r="D97" s="72"/>
      <c r="E97" s="72"/>
      <c r="F97" s="72"/>
      <c r="G97" s="72"/>
      <c r="H97" s="72"/>
      <c r="I97" s="72"/>
      <c r="J97" s="80"/>
      <c r="K97" s="72"/>
      <c r="L97" s="72"/>
      <c r="M97" s="72"/>
      <c r="N97" s="72"/>
    </row>
    <row r="98" spans="1:14" x14ac:dyDescent="0.2">
      <c r="A98" s="72"/>
      <c r="B98" s="72"/>
      <c r="C98" s="72"/>
      <c r="D98" s="72"/>
      <c r="E98" s="72"/>
      <c r="F98" s="72"/>
      <c r="G98" s="72"/>
      <c r="H98" s="72"/>
      <c r="I98" s="72"/>
      <c r="J98" s="80"/>
      <c r="K98" s="72"/>
      <c r="L98" s="72"/>
      <c r="M98" s="72"/>
      <c r="N98" s="72"/>
    </row>
    <row r="99" spans="1:14" x14ac:dyDescent="0.2">
      <c r="A99" s="72"/>
      <c r="B99" s="72"/>
      <c r="C99" s="72"/>
      <c r="D99" s="72"/>
      <c r="E99" s="72"/>
      <c r="F99" s="72"/>
      <c r="G99" s="72"/>
      <c r="H99" s="72"/>
      <c r="I99" s="72"/>
      <c r="J99" s="80"/>
      <c r="K99" s="72"/>
      <c r="L99" s="72"/>
      <c r="M99" s="72"/>
      <c r="N99" s="72"/>
    </row>
    <row r="100" spans="1:14" x14ac:dyDescent="0.2">
      <c r="A100" s="72"/>
      <c r="B100" s="72"/>
      <c r="C100" s="72"/>
      <c r="D100" s="72"/>
      <c r="E100" s="72"/>
      <c r="F100" s="72"/>
      <c r="G100" s="72"/>
      <c r="H100" s="72"/>
      <c r="I100" s="72"/>
      <c r="J100" s="80"/>
      <c r="K100" s="72"/>
      <c r="L100" s="72"/>
      <c r="M100" s="72"/>
      <c r="N100" s="72"/>
    </row>
    <row r="101" spans="1:14" x14ac:dyDescent="0.2">
      <c r="A101" s="72"/>
      <c r="B101" s="72"/>
      <c r="C101" s="72"/>
      <c r="D101" s="72"/>
      <c r="E101" s="72"/>
      <c r="F101" s="72"/>
      <c r="G101" s="72"/>
      <c r="H101" s="72"/>
      <c r="I101" s="72"/>
      <c r="J101" s="80"/>
      <c r="K101" s="72"/>
      <c r="L101" s="72"/>
      <c r="M101" s="72"/>
      <c r="N101" s="72"/>
    </row>
    <row r="102" spans="1:14" x14ac:dyDescent="0.2">
      <c r="A102" s="72"/>
      <c r="B102" s="72"/>
      <c r="C102" s="72"/>
      <c r="D102" s="72"/>
      <c r="E102" s="72"/>
      <c r="F102" s="72"/>
      <c r="G102" s="72"/>
      <c r="H102" s="72"/>
      <c r="I102" s="72"/>
      <c r="J102" s="80"/>
      <c r="K102" s="72"/>
      <c r="L102" s="72"/>
      <c r="M102" s="72"/>
      <c r="N102" s="72"/>
    </row>
    <row r="103" spans="1:14" x14ac:dyDescent="0.2">
      <c r="A103" s="72"/>
      <c r="B103" s="72"/>
      <c r="C103" s="72"/>
      <c r="D103" s="72"/>
      <c r="E103" s="72"/>
      <c r="F103" s="72"/>
      <c r="G103" s="72"/>
      <c r="H103" s="72"/>
      <c r="I103" s="72"/>
      <c r="J103" s="80"/>
      <c r="K103" s="72"/>
      <c r="L103" s="72"/>
      <c r="M103" s="72"/>
      <c r="N103" s="72"/>
    </row>
    <row r="104" spans="1:14" x14ac:dyDescent="0.2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</row>
    <row r="105" spans="1:14" x14ac:dyDescent="0.2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</row>
    <row r="106" spans="1:14" x14ac:dyDescent="0.2">
      <c r="G106" s="72"/>
    </row>
  </sheetData>
  <pageMargins left="0.2" right="0.2" top="0.98402777777777783" bottom="0.98402777777777783" header="0.51180555555555562" footer="0.51180555555555562"/>
  <pageSetup scale="64" firstPageNumber="0" fitToWidth="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3"/>
  <sheetViews>
    <sheetView zoomScaleNormal="75" zoomScaleSheetLayoutView="100" workbookViewId="0">
      <pane ySplit="6" topLeftCell="A7" activePane="bottomLeft" state="frozen"/>
      <selection pane="bottomLeft" activeCell="A20" sqref="A20"/>
    </sheetView>
  </sheetViews>
  <sheetFormatPr defaultRowHeight="12.75" x14ac:dyDescent="0.2"/>
  <cols>
    <col min="1" max="1" width="10.85546875" style="1" customWidth="1"/>
    <col min="2" max="2" width="6.5703125" style="1" customWidth="1"/>
    <col min="3" max="3" width="12.85546875" style="82" customWidth="1"/>
    <col min="4" max="4" width="9.5703125" style="82" customWidth="1"/>
    <col min="5" max="5" width="13.7109375" style="1" customWidth="1"/>
    <col min="6" max="6" width="9.5703125" style="82" customWidth="1"/>
    <col min="7" max="7" width="10.28515625" style="1" customWidth="1"/>
    <col min="8" max="8" width="10.140625" style="1" customWidth="1"/>
    <col min="9" max="9" width="1.7109375" style="1" customWidth="1"/>
    <col min="10" max="10" width="9.140625" style="78"/>
    <col min="11" max="11" width="9.42578125" style="83" customWidth="1"/>
    <col min="12" max="13" width="9.140625" style="78"/>
    <col min="14" max="14" width="9.7109375" style="78" customWidth="1"/>
    <col min="15" max="16" width="9.140625" style="84"/>
    <col min="17" max="17" width="9.140625" style="78"/>
  </cols>
  <sheetData>
    <row r="1" spans="1:17" ht="18" x14ac:dyDescent="0.25">
      <c r="A1" s="85" t="s">
        <v>75</v>
      </c>
    </row>
    <row r="2" spans="1:17" ht="18" x14ac:dyDescent="0.25">
      <c r="A2" s="85" t="s">
        <v>76</v>
      </c>
    </row>
    <row r="3" spans="1:17" ht="15" x14ac:dyDescent="0.2">
      <c r="A3" s="86" t="s">
        <v>51</v>
      </c>
    </row>
    <row r="4" spans="1:17" ht="15" x14ac:dyDescent="0.2">
      <c r="A4" s="86"/>
    </row>
    <row r="5" spans="1:17" x14ac:dyDescent="0.2">
      <c r="A5" s="87" t="s">
        <v>52</v>
      </c>
      <c r="J5" s="88" t="s">
        <v>53</v>
      </c>
      <c r="K5" s="89"/>
      <c r="L5" s="90"/>
      <c r="M5" s="90"/>
      <c r="N5" s="90"/>
      <c r="O5" s="91"/>
      <c r="P5" s="90"/>
      <c r="Q5" s="90"/>
    </row>
    <row r="6" spans="1:17" x14ac:dyDescent="0.2">
      <c r="A6" s="92" t="s">
        <v>1</v>
      </c>
      <c r="B6" s="92" t="s">
        <v>54</v>
      </c>
      <c r="C6" s="93" t="s">
        <v>55</v>
      </c>
      <c r="D6" s="93" t="s">
        <v>56</v>
      </c>
      <c r="E6" s="92" t="s">
        <v>57</v>
      </c>
      <c r="F6" s="93" t="s">
        <v>58</v>
      </c>
      <c r="G6" s="92" t="s">
        <v>59</v>
      </c>
      <c r="H6" s="92" t="s">
        <v>60</v>
      </c>
      <c r="J6" s="87" t="s">
        <v>61</v>
      </c>
      <c r="K6" s="94" t="s">
        <v>62</v>
      </c>
      <c r="L6" s="95" t="s">
        <v>63</v>
      </c>
      <c r="M6" s="95" t="s">
        <v>56</v>
      </c>
      <c r="N6" s="95" t="s">
        <v>57</v>
      </c>
      <c r="O6" s="95" t="s">
        <v>58</v>
      </c>
      <c r="P6" s="95" t="s">
        <v>59</v>
      </c>
      <c r="Q6" s="95" t="s">
        <v>60</v>
      </c>
    </row>
    <row r="7" spans="1:17" x14ac:dyDescent="0.2">
      <c r="A7" s="96" t="s">
        <v>64</v>
      </c>
      <c r="B7" s="97">
        <v>85</v>
      </c>
      <c r="C7" s="98">
        <v>11.5</v>
      </c>
      <c r="D7" s="99">
        <f t="shared" ref="D7:D38" si="0">B7*C7</f>
        <v>977.5</v>
      </c>
      <c r="E7" s="99">
        <f>D7</f>
        <v>977.5</v>
      </c>
      <c r="F7" s="98"/>
      <c r="G7" s="99">
        <f>F7</f>
        <v>0</v>
      </c>
      <c r="H7" s="99">
        <f t="shared" ref="H7:H38" si="1">IF(D7&gt;0,D7-F7," ")</f>
        <v>977.5</v>
      </c>
      <c r="J7" s="100">
        <v>1</v>
      </c>
      <c r="K7" s="101">
        <v>1</v>
      </c>
      <c r="L7" s="101">
        <v>700</v>
      </c>
      <c r="M7" s="99">
        <f t="shared" ref="M7:M38" si="2">J7*K7*L7</f>
        <v>700</v>
      </c>
      <c r="N7" s="99">
        <f>+M7</f>
        <v>700</v>
      </c>
      <c r="O7" s="99"/>
      <c r="P7" s="99">
        <f>+O7</f>
        <v>0</v>
      </c>
      <c r="Q7" s="97">
        <f t="shared" ref="Q7:Q38" si="3">IF(M7&gt;0,M7-O7,0)</f>
        <v>700</v>
      </c>
    </row>
    <row r="8" spans="1:17" x14ac:dyDescent="0.2">
      <c r="A8" s="96">
        <v>38845</v>
      </c>
      <c r="B8" s="97">
        <v>95</v>
      </c>
      <c r="C8" s="98">
        <v>14</v>
      </c>
      <c r="D8" s="99">
        <f t="shared" si="0"/>
        <v>1330</v>
      </c>
      <c r="E8" s="99">
        <f t="shared" ref="E8:E39" si="4">E7+D8</f>
        <v>2307.5</v>
      </c>
      <c r="F8" s="98">
        <f>Numbers!B36</f>
        <v>1568</v>
      </c>
      <c r="G8" s="99">
        <f t="shared" ref="G8:G39" si="5">G7+F8</f>
        <v>1568</v>
      </c>
      <c r="H8" s="99">
        <f t="shared" si="1"/>
        <v>-238</v>
      </c>
      <c r="J8" s="100">
        <v>3.5</v>
      </c>
      <c r="K8" s="101">
        <v>1</v>
      </c>
      <c r="L8" s="101">
        <v>70</v>
      </c>
      <c r="M8" s="99">
        <f t="shared" si="2"/>
        <v>245</v>
      </c>
      <c r="N8" s="99">
        <f t="shared" ref="N8:N53" si="6">N7+M8</f>
        <v>945</v>
      </c>
      <c r="O8" s="99">
        <v>180</v>
      </c>
      <c r="P8" s="99">
        <f t="shared" ref="P8:P53" si="7">P7+O8</f>
        <v>180</v>
      </c>
      <c r="Q8" s="97">
        <f t="shared" si="3"/>
        <v>65</v>
      </c>
    </row>
    <row r="9" spans="1:17" x14ac:dyDescent="0.2">
      <c r="A9" s="96">
        <f t="shared" ref="A9:A56" si="8">A8+1</f>
        <v>38846</v>
      </c>
      <c r="B9" s="97">
        <v>100</v>
      </c>
      <c r="C9" s="98">
        <v>14</v>
      </c>
      <c r="D9" s="99">
        <f t="shared" si="0"/>
        <v>1400</v>
      </c>
      <c r="E9" s="99">
        <f t="shared" si="4"/>
        <v>3707.5</v>
      </c>
      <c r="F9" s="98">
        <f>Numbers!C36</f>
        <v>1442</v>
      </c>
      <c r="G9" s="99">
        <f t="shared" si="5"/>
        <v>3010</v>
      </c>
      <c r="H9" s="99">
        <f t="shared" si="1"/>
        <v>-42</v>
      </c>
      <c r="J9" s="100">
        <v>2</v>
      </c>
      <c r="K9" s="101">
        <v>1</v>
      </c>
      <c r="L9" s="101">
        <v>70</v>
      </c>
      <c r="M9" s="99">
        <f t="shared" si="2"/>
        <v>140</v>
      </c>
      <c r="N9" s="99">
        <f t="shared" si="6"/>
        <v>1085</v>
      </c>
      <c r="O9" s="99">
        <v>180</v>
      </c>
      <c r="P9" s="99">
        <f t="shared" si="7"/>
        <v>360</v>
      </c>
      <c r="Q9" s="97">
        <f t="shared" si="3"/>
        <v>-40</v>
      </c>
    </row>
    <row r="10" spans="1:17" x14ac:dyDescent="0.2">
      <c r="A10" s="96">
        <f t="shared" si="8"/>
        <v>38847</v>
      </c>
      <c r="B10" s="97">
        <v>97</v>
      </c>
      <c r="C10" s="98">
        <v>14</v>
      </c>
      <c r="D10" s="99">
        <f t="shared" si="0"/>
        <v>1358</v>
      </c>
      <c r="E10" s="99">
        <f t="shared" si="4"/>
        <v>5065.5</v>
      </c>
      <c r="F10" s="98">
        <f>Numbers!D36</f>
        <v>1442</v>
      </c>
      <c r="G10" s="99">
        <f t="shared" si="5"/>
        <v>4452</v>
      </c>
      <c r="H10" s="99">
        <f t="shared" si="1"/>
        <v>-84</v>
      </c>
      <c r="J10" s="100">
        <v>2</v>
      </c>
      <c r="K10" s="101">
        <v>1</v>
      </c>
      <c r="L10" s="101">
        <v>70</v>
      </c>
      <c r="M10" s="99">
        <f t="shared" si="2"/>
        <v>140</v>
      </c>
      <c r="N10" s="99">
        <f t="shared" si="6"/>
        <v>1225</v>
      </c>
      <c r="O10" s="99">
        <v>180</v>
      </c>
      <c r="P10" s="99">
        <f t="shared" si="7"/>
        <v>540</v>
      </c>
      <c r="Q10" s="97">
        <f t="shared" si="3"/>
        <v>-40</v>
      </c>
    </row>
    <row r="11" spans="1:17" x14ac:dyDescent="0.2">
      <c r="A11" s="96">
        <f t="shared" si="8"/>
        <v>38848</v>
      </c>
      <c r="B11" s="97">
        <v>75</v>
      </c>
      <c r="C11" s="98">
        <v>14</v>
      </c>
      <c r="D11" s="99">
        <f t="shared" si="0"/>
        <v>1050</v>
      </c>
      <c r="E11" s="99">
        <f t="shared" si="4"/>
        <v>6115.5</v>
      </c>
      <c r="F11" s="98">
        <f>Numbers!E36</f>
        <v>1176</v>
      </c>
      <c r="G11" s="99">
        <f t="shared" si="5"/>
        <v>5628</v>
      </c>
      <c r="H11" s="99">
        <f t="shared" si="1"/>
        <v>-126</v>
      </c>
      <c r="J11" s="100">
        <v>2</v>
      </c>
      <c r="K11" s="101">
        <v>1</v>
      </c>
      <c r="L11" s="101">
        <v>70</v>
      </c>
      <c r="M11" s="99">
        <f t="shared" si="2"/>
        <v>140</v>
      </c>
      <c r="N11" s="99">
        <f t="shared" si="6"/>
        <v>1365</v>
      </c>
      <c r="O11" s="99">
        <v>180</v>
      </c>
      <c r="P11" s="99">
        <f t="shared" si="7"/>
        <v>720</v>
      </c>
      <c r="Q11" s="97">
        <f t="shared" si="3"/>
        <v>-40</v>
      </c>
    </row>
    <row r="12" spans="1:17" x14ac:dyDescent="0.2">
      <c r="A12" s="96">
        <f t="shared" si="8"/>
        <v>38849</v>
      </c>
      <c r="B12" s="97">
        <v>120</v>
      </c>
      <c r="C12" s="98">
        <v>14</v>
      </c>
      <c r="D12" s="99">
        <f t="shared" si="0"/>
        <v>1680</v>
      </c>
      <c r="E12" s="99">
        <f t="shared" si="4"/>
        <v>7795.5</v>
      </c>
      <c r="F12" s="98">
        <f>Numbers!F36</f>
        <v>1862</v>
      </c>
      <c r="G12" s="99">
        <f t="shared" si="5"/>
        <v>7490</v>
      </c>
      <c r="H12" s="99">
        <f t="shared" si="1"/>
        <v>-182</v>
      </c>
      <c r="J12" s="100">
        <v>2</v>
      </c>
      <c r="K12" s="101">
        <v>1</v>
      </c>
      <c r="L12" s="101">
        <v>70</v>
      </c>
      <c r="M12" s="99">
        <f t="shared" si="2"/>
        <v>140</v>
      </c>
      <c r="N12" s="99">
        <f t="shared" si="6"/>
        <v>1505</v>
      </c>
      <c r="O12" s="99">
        <v>180</v>
      </c>
      <c r="P12" s="99">
        <f t="shared" si="7"/>
        <v>900</v>
      </c>
      <c r="Q12" s="97">
        <f t="shared" si="3"/>
        <v>-40</v>
      </c>
    </row>
    <row r="13" spans="1:17" x14ac:dyDescent="0.2">
      <c r="A13" s="96">
        <f t="shared" si="8"/>
        <v>38850</v>
      </c>
      <c r="B13" s="97">
        <v>134</v>
      </c>
      <c r="C13" s="98">
        <v>14</v>
      </c>
      <c r="D13" s="99">
        <f t="shared" si="0"/>
        <v>1876</v>
      </c>
      <c r="E13" s="99">
        <f t="shared" si="4"/>
        <v>9671.5</v>
      </c>
      <c r="F13" s="98">
        <f>Numbers!G36</f>
        <v>1820</v>
      </c>
      <c r="G13" s="99">
        <f t="shared" si="5"/>
        <v>9310</v>
      </c>
      <c r="H13" s="99">
        <f t="shared" si="1"/>
        <v>56</v>
      </c>
      <c r="J13" s="100">
        <v>3</v>
      </c>
      <c r="K13" s="101">
        <v>1</v>
      </c>
      <c r="L13" s="101">
        <v>70</v>
      </c>
      <c r="M13" s="99">
        <f t="shared" si="2"/>
        <v>210</v>
      </c>
      <c r="N13" s="99">
        <f t="shared" si="6"/>
        <v>1715</v>
      </c>
      <c r="O13" s="99">
        <v>180</v>
      </c>
      <c r="P13" s="99">
        <f t="shared" si="7"/>
        <v>1080</v>
      </c>
      <c r="Q13" s="97">
        <f t="shared" si="3"/>
        <v>30</v>
      </c>
    </row>
    <row r="14" spans="1:17" x14ac:dyDescent="0.2">
      <c r="A14" s="102">
        <f t="shared" si="8"/>
        <v>38851</v>
      </c>
      <c r="B14" s="103"/>
      <c r="C14" s="104"/>
      <c r="D14" s="105">
        <f t="shared" si="0"/>
        <v>0</v>
      </c>
      <c r="E14" s="105">
        <f t="shared" si="4"/>
        <v>9671.5</v>
      </c>
      <c r="F14" s="104">
        <f>Numbers!H36</f>
        <v>0</v>
      </c>
      <c r="G14" s="105">
        <f t="shared" si="5"/>
        <v>9310</v>
      </c>
      <c r="H14" s="105" t="str">
        <f t="shared" si="1"/>
        <v xml:space="preserve"> </v>
      </c>
      <c r="J14" s="106">
        <v>1</v>
      </c>
      <c r="K14" s="107">
        <v>1</v>
      </c>
      <c r="L14" s="107">
        <v>600</v>
      </c>
      <c r="M14" s="105">
        <f t="shared" si="2"/>
        <v>600</v>
      </c>
      <c r="N14" s="105">
        <f t="shared" si="6"/>
        <v>2315</v>
      </c>
      <c r="O14" s="105">
        <v>0</v>
      </c>
      <c r="P14" s="105">
        <f t="shared" si="7"/>
        <v>1080</v>
      </c>
      <c r="Q14" s="103">
        <f t="shared" si="3"/>
        <v>600</v>
      </c>
    </row>
    <row r="15" spans="1:17" x14ac:dyDescent="0.2">
      <c r="A15" s="96">
        <f t="shared" si="8"/>
        <v>38852</v>
      </c>
      <c r="B15" s="97">
        <v>125</v>
      </c>
      <c r="C15" s="98">
        <v>14</v>
      </c>
      <c r="D15" s="99">
        <f t="shared" si="0"/>
        <v>1750</v>
      </c>
      <c r="E15" s="99">
        <f t="shared" si="4"/>
        <v>11421.5</v>
      </c>
      <c r="F15" s="98">
        <f>Numbers!I36</f>
        <v>1456</v>
      </c>
      <c r="G15" s="99">
        <f t="shared" si="5"/>
        <v>10766</v>
      </c>
      <c r="H15" s="99">
        <f t="shared" si="1"/>
        <v>294</v>
      </c>
      <c r="J15" s="100">
        <v>2.5</v>
      </c>
      <c r="K15" s="101">
        <v>1</v>
      </c>
      <c r="L15" s="101">
        <v>70</v>
      </c>
      <c r="M15" s="99">
        <f t="shared" si="2"/>
        <v>175</v>
      </c>
      <c r="N15" s="99">
        <f t="shared" si="6"/>
        <v>2490</v>
      </c>
      <c r="O15" s="99">
        <v>180</v>
      </c>
      <c r="P15" s="99">
        <f t="shared" si="7"/>
        <v>1260</v>
      </c>
      <c r="Q15" s="97">
        <f t="shared" si="3"/>
        <v>-5</v>
      </c>
    </row>
    <row r="16" spans="1:17" x14ac:dyDescent="0.2">
      <c r="A16" s="96">
        <f t="shared" si="8"/>
        <v>38853</v>
      </c>
      <c r="B16" s="97">
        <v>108</v>
      </c>
      <c r="C16" s="98">
        <v>14</v>
      </c>
      <c r="D16" s="99">
        <f t="shared" si="0"/>
        <v>1512</v>
      </c>
      <c r="E16" s="99">
        <f t="shared" si="4"/>
        <v>12933.5</v>
      </c>
      <c r="F16" s="98">
        <f>Numbers!J36</f>
        <v>1596</v>
      </c>
      <c r="G16" s="99">
        <f t="shared" si="5"/>
        <v>12362</v>
      </c>
      <c r="H16" s="99">
        <f t="shared" si="1"/>
        <v>-84</v>
      </c>
      <c r="J16" s="100">
        <v>4</v>
      </c>
      <c r="K16" s="101">
        <v>1</v>
      </c>
      <c r="L16" s="101">
        <v>70</v>
      </c>
      <c r="M16" s="99">
        <f t="shared" si="2"/>
        <v>280</v>
      </c>
      <c r="N16" s="99">
        <f t="shared" si="6"/>
        <v>2770</v>
      </c>
      <c r="O16" s="99">
        <v>180</v>
      </c>
      <c r="P16" s="99">
        <f t="shared" si="7"/>
        <v>1440</v>
      </c>
      <c r="Q16" s="97">
        <f t="shared" si="3"/>
        <v>100</v>
      </c>
    </row>
    <row r="17" spans="1:17" x14ac:dyDescent="0.2">
      <c r="A17" s="96">
        <f t="shared" si="8"/>
        <v>38854</v>
      </c>
      <c r="B17" s="97">
        <v>100</v>
      </c>
      <c r="C17" s="98">
        <v>14</v>
      </c>
      <c r="D17" s="99">
        <f t="shared" si="0"/>
        <v>1400</v>
      </c>
      <c r="E17" s="99">
        <f t="shared" si="4"/>
        <v>14333.5</v>
      </c>
      <c r="F17" s="98">
        <f>Numbers!K36</f>
        <v>1596</v>
      </c>
      <c r="G17" s="99">
        <f t="shared" si="5"/>
        <v>13958</v>
      </c>
      <c r="H17" s="99">
        <f t="shared" si="1"/>
        <v>-196</v>
      </c>
      <c r="J17" s="100">
        <v>1.5</v>
      </c>
      <c r="K17" s="101">
        <v>1</v>
      </c>
      <c r="L17" s="101">
        <v>70</v>
      </c>
      <c r="M17" s="99">
        <f t="shared" si="2"/>
        <v>105</v>
      </c>
      <c r="N17" s="99">
        <f t="shared" si="6"/>
        <v>2875</v>
      </c>
      <c r="O17" s="99">
        <v>180</v>
      </c>
      <c r="P17" s="99">
        <f t="shared" si="7"/>
        <v>1620</v>
      </c>
      <c r="Q17" s="97">
        <f t="shared" si="3"/>
        <v>-75</v>
      </c>
    </row>
    <row r="18" spans="1:17" x14ac:dyDescent="0.2">
      <c r="A18" s="96">
        <f t="shared" si="8"/>
        <v>38855</v>
      </c>
      <c r="B18" s="97">
        <v>70</v>
      </c>
      <c r="C18" s="98">
        <v>14</v>
      </c>
      <c r="D18" s="99">
        <f t="shared" si="0"/>
        <v>980</v>
      </c>
      <c r="E18" s="99">
        <f t="shared" si="4"/>
        <v>15313.5</v>
      </c>
      <c r="F18" s="98">
        <f>Numbers!L36</f>
        <v>2014</v>
      </c>
      <c r="G18" s="99">
        <f t="shared" si="5"/>
        <v>15972</v>
      </c>
      <c r="H18" s="99">
        <f t="shared" si="1"/>
        <v>-1034</v>
      </c>
      <c r="J18" s="100">
        <v>4.5</v>
      </c>
      <c r="K18" s="101">
        <v>1</v>
      </c>
      <c r="L18" s="101">
        <v>70</v>
      </c>
      <c r="M18" s="99">
        <f t="shared" si="2"/>
        <v>315</v>
      </c>
      <c r="N18" s="99">
        <f t="shared" si="6"/>
        <v>3190</v>
      </c>
      <c r="O18" s="99">
        <v>180</v>
      </c>
      <c r="P18" s="99">
        <f t="shared" si="7"/>
        <v>1800</v>
      </c>
      <c r="Q18" s="97">
        <f t="shared" si="3"/>
        <v>135</v>
      </c>
    </row>
    <row r="19" spans="1:17" x14ac:dyDescent="0.2">
      <c r="A19" s="96">
        <f t="shared" si="8"/>
        <v>38856</v>
      </c>
      <c r="B19" s="97">
        <v>94</v>
      </c>
      <c r="C19" s="98">
        <v>14</v>
      </c>
      <c r="D19" s="99">
        <f t="shared" si="0"/>
        <v>1316</v>
      </c>
      <c r="E19" s="99">
        <f t="shared" si="4"/>
        <v>16629.5</v>
      </c>
      <c r="F19" s="98">
        <f>Numbers!M36</f>
        <v>1995</v>
      </c>
      <c r="G19" s="99">
        <f t="shared" si="5"/>
        <v>17967</v>
      </c>
      <c r="H19" s="99">
        <f t="shared" si="1"/>
        <v>-679</v>
      </c>
      <c r="J19" s="100">
        <v>4.5</v>
      </c>
      <c r="K19" s="101">
        <v>1</v>
      </c>
      <c r="L19" s="101">
        <v>70</v>
      </c>
      <c r="M19" s="99">
        <f t="shared" si="2"/>
        <v>315</v>
      </c>
      <c r="N19" s="99">
        <f t="shared" si="6"/>
        <v>3505</v>
      </c>
      <c r="O19" s="99">
        <v>180</v>
      </c>
      <c r="P19" s="99">
        <f t="shared" si="7"/>
        <v>1980</v>
      </c>
      <c r="Q19" s="97">
        <f t="shared" si="3"/>
        <v>135</v>
      </c>
    </row>
    <row r="20" spans="1:17" x14ac:dyDescent="0.2">
      <c r="A20" s="102">
        <f t="shared" si="8"/>
        <v>38857</v>
      </c>
      <c r="B20" s="103"/>
      <c r="C20" s="104"/>
      <c r="D20" s="105">
        <f t="shared" si="0"/>
        <v>0</v>
      </c>
      <c r="E20" s="105">
        <f t="shared" si="4"/>
        <v>16629.5</v>
      </c>
      <c r="F20" s="104">
        <f>Numbers!N36</f>
        <v>0</v>
      </c>
      <c r="G20" s="105">
        <f t="shared" si="5"/>
        <v>17967</v>
      </c>
      <c r="H20" s="105" t="str">
        <f t="shared" si="1"/>
        <v xml:space="preserve"> </v>
      </c>
      <c r="J20" s="106">
        <v>1</v>
      </c>
      <c r="K20" s="107">
        <v>1</v>
      </c>
      <c r="L20" s="107">
        <v>500</v>
      </c>
      <c r="M20" s="105">
        <f t="shared" si="2"/>
        <v>500</v>
      </c>
      <c r="N20" s="105">
        <f t="shared" si="6"/>
        <v>4005</v>
      </c>
      <c r="O20" s="105">
        <v>0</v>
      </c>
      <c r="P20" s="105">
        <f t="shared" si="7"/>
        <v>1980</v>
      </c>
      <c r="Q20" s="103">
        <f t="shared" si="3"/>
        <v>500</v>
      </c>
    </row>
    <row r="21" spans="1:17" x14ac:dyDescent="0.2">
      <c r="A21" s="102">
        <f t="shared" si="8"/>
        <v>38858</v>
      </c>
      <c r="B21" s="103"/>
      <c r="C21" s="104"/>
      <c r="D21" s="105">
        <f t="shared" si="0"/>
        <v>0</v>
      </c>
      <c r="E21" s="105">
        <f t="shared" si="4"/>
        <v>16629.5</v>
      </c>
      <c r="F21" s="104">
        <f>Numbers!O36</f>
        <v>0</v>
      </c>
      <c r="G21" s="105">
        <f t="shared" si="5"/>
        <v>17967</v>
      </c>
      <c r="H21" s="105" t="str">
        <f t="shared" si="1"/>
        <v xml:space="preserve"> </v>
      </c>
      <c r="J21" s="106"/>
      <c r="K21" s="107"/>
      <c r="L21" s="107"/>
      <c r="M21" s="105">
        <f t="shared" si="2"/>
        <v>0</v>
      </c>
      <c r="N21" s="105">
        <f t="shared" si="6"/>
        <v>4005</v>
      </c>
      <c r="O21" s="105">
        <v>0</v>
      </c>
      <c r="P21" s="105">
        <f t="shared" si="7"/>
        <v>1980</v>
      </c>
      <c r="Q21" s="103">
        <f t="shared" si="3"/>
        <v>0</v>
      </c>
    </row>
    <row r="22" spans="1:17" x14ac:dyDescent="0.2">
      <c r="A22" s="96">
        <f t="shared" si="8"/>
        <v>38859</v>
      </c>
      <c r="B22" s="101">
        <v>90</v>
      </c>
      <c r="C22" s="98">
        <v>14</v>
      </c>
      <c r="D22" s="99">
        <f t="shared" si="0"/>
        <v>1260</v>
      </c>
      <c r="E22" s="99">
        <f t="shared" si="4"/>
        <v>17889.5</v>
      </c>
      <c r="F22" s="98">
        <f>Numbers!P36</f>
        <v>1288</v>
      </c>
      <c r="G22" s="99">
        <f t="shared" si="5"/>
        <v>19255</v>
      </c>
      <c r="H22" s="99">
        <f t="shared" si="1"/>
        <v>-28</v>
      </c>
      <c r="J22" s="100">
        <v>1.5</v>
      </c>
      <c r="K22" s="101">
        <v>1</v>
      </c>
      <c r="L22" s="101">
        <v>70</v>
      </c>
      <c r="M22" s="99">
        <f t="shared" si="2"/>
        <v>105</v>
      </c>
      <c r="N22" s="99">
        <f t="shared" si="6"/>
        <v>4110</v>
      </c>
      <c r="O22" s="99">
        <v>180</v>
      </c>
      <c r="P22" s="99">
        <f t="shared" si="7"/>
        <v>2160</v>
      </c>
      <c r="Q22" s="97">
        <f t="shared" si="3"/>
        <v>-75</v>
      </c>
    </row>
    <row r="23" spans="1:17" x14ac:dyDescent="0.2">
      <c r="A23" s="96">
        <f t="shared" si="8"/>
        <v>38860</v>
      </c>
      <c r="B23" s="97">
        <v>87</v>
      </c>
      <c r="C23" s="98">
        <v>14</v>
      </c>
      <c r="D23" s="99">
        <f t="shared" si="0"/>
        <v>1218</v>
      </c>
      <c r="E23" s="99">
        <f t="shared" si="4"/>
        <v>19107.5</v>
      </c>
      <c r="F23" s="98">
        <f>Numbers!Q36</f>
        <v>1358</v>
      </c>
      <c r="G23" s="99">
        <f t="shared" si="5"/>
        <v>20613</v>
      </c>
      <c r="H23" s="99">
        <f t="shared" si="1"/>
        <v>-140</v>
      </c>
      <c r="J23" s="100">
        <v>2</v>
      </c>
      <c r="K23" s="101">
        <v>1</v>
      </c>
      <c r="L23" s="101">
        <v>70</v>
      </c>
      <c r="M23" s="99">
        <f t="shared" si="2"/>
        <v>140</v>
      </c>
      <c r="N23" s="99">
        <f t="shared" si="6"/>
        <v>4250</v>
      </c>
      <c r="O23" s="99">
        <v>180</v>
      </c>
      <c r="P23" s="99">
        <f t="shared" si="7"/>
        <v>2340</v>
      </c>
      <c r="Q23" s="97">
        <f t="shared" si="3"/>
        <v>-40</v>
      </c>
    </row>
    <row r="24" spans="1:17" x14ac:dyDescent="0.2">
      <c r="A24" s="96">
        <f t="shared" si="8"/>
        <v>38861</v>
      </c>
      <c r="B24" s="97">
        <v>85</v>
      </c>
      <c r="C24" s="98">
        <v>14</v>
      </c>
      <c r="D24" s="99">
        <f t="shared" si="0"/>
        <v>1190</v>
      </c>
      <c r="E24" s="99">
        <f t="shared" si="4"/>
        <v>20297.5</v>
      </c>
      <c r="F24" s="98">
        <f>Numbers!R36</f>
        <v>1274</v>
      </c>
      <c r="G24" s="99">
        <f t="shared" si="5"/>
        <v>21887</v>
      </c>
      <c r="H24" s="99">
        <f t="shared" si="1"/>
        <v>-84</v>
      </c>
      <c r="J24" s="100">
        <v>4</v>
      </c>
      <c r="K24" s="101">
        <v>1</v>
      </c>
      <c r="L24" s="101">
        <v>70</v>
      </c>
      <c r="M24" s="99">
        <f t="shared" si="2"/>
        <v>280</v>
      </c>
      <c r="N24" s="99">
        <f t="shared" si="6"/>
        <v>4530</v>
      </c>
      <c r="O24" s="99">
        <v>180</v>
      </c>
      <c r="P24" s="99">
        <f t="shared" si="7"/>
        <v>2520</v>
      </c>
      <c r="Q24" s="97">
        <f t="shared" si="3"/>
        <v>100</v>
      </c>
    </row>
    <row r="25" spans="1:17" x14ac:dyDescent="0.2">
      <c r="A25" s="96">
        <f t="shared" si="8"/>
        <v>38862</v>
      </c>
      <c r="B25" s="97">
        <v>103</v>
      </c>
      <c r="C25" s="98">
        <v>14</v>
      </c>
      <c r="D25" s="99">
        <f t="shared" si="0"/>
        <v>1442</v>
      </c>
      <c r="E25" s="99">
        <f t="shared" si="4"/>
        <v>21739.5</v>
      </c>
      <c r="F25" s="98">
        <f>Numbers!S36</f>
        <v>1498</v>
      </c>
      <c r="G25" s="99">
        <f t="shared" si="5"/>
        <v>23385</v>
      </c>
      <c r="H25" s="99">
        <f t="shared" si="1"/>
        <v>-56</v>
      </c>
      <c r="J25" s="100">
        <v>2</v>
      </c>
      <c r="K25" s="101">
        <v>1</v>
      </c>
      <c r="L25" s="101">
        <v>70</v>
      </c>
      <c r="M25" s="99">
        <f t="shared" si="2"/>
        <v>140</v>
      </c>
      <c r="N25" s="99">
        <f t="shared" si="6"/>
        <v>4670</v>
      </c>
      <c r="O25" s="99">
        <v>180</v>
      </c>
      <c r="P25" s="99">
        <f t="shared" si="7"/>
        <v>2700</v>
      </c>
      <c r="Q25" s="97">
        <f t="shared" si="3"/>
        <v>-40</v>
      </c>
    </row>
    <row r="26" spans="1:17" x14ac:dyDescent="0.2">
      <c r="A26" s="96">
        <f t="shared" si="8"/>
        <v>38863</v>
      </c>
      <c r="B26" s="97">
        <v>121</v>
      </c>
      <c r="C26" s="98">
        <v>14</v>
      </c>
      <c r="D26" s="99">
        <f t="shared" si="0"/>
        <v>1694</v>
      </c>
      <c r="E26" s="99">
        <f t="shared" si="4"/>
        <v>23433.5</v>
      </c>
      <c r="F26" s="98">
        <f>Numbers!T36</f>
        <v>1582</v>
      </c>
      <c r="G26" s="99">
        <f t="shared" si="5"/>
        <v>24967</v>
      </c>
      <c r="H26" s="99">
        <f t="shared" si="1"/>
        <v>112</v>
      </c>
      <c r="J26" s="100">
        <v>2</v>
      </c>
      <c r="K26" s="101">
        <v>1</v>
      </c>
      <c r="L26" s="101">
        <v>70</v>
      </c>
      <c r="M26" s="99">
        <f t="shared" si="2"/>
        <v>140</v>
      </c>
      <c r="N26" s="99">
        <f t="shared" si="6"/>
        <v>4810</v>
      </c>
      <c r="O26" s="99">
        <v>180</v>
      </c>
      <c r="P26" s="99">
        <f t="shared" si="7"/>
        <v>2880</v>
      </c>
      <c r="Q26" s="97">
        <f t="shared" si="3"/>
        <v>-40</v>
      </c>
    </row>
    <row r="27" spans="1:17" x14ac:dyDescent="0.2">
      <c r="A27" s="102">
        <f t="shared" si="8"/>
        <v>38864</v>
      </c>
      <c r="B27" s="103"/>
      <c r="C27" s="104"/>
      <c r="D27" s="105">
        <f t="shared" si="0"/>
        <v>0</v>
      </c>
      <c r="E27" s="105">
        <f t="shared" si="4"/>
        <v>23433.5</v>
      </c>
      <c r="F27" s="104">
        <f>Numbers!U36</f>
        <v>0</v>
      </c>
      <c r="G27" s="105">
        <f t="shared" si="5"/>
        <v>24967</v>
      </c>
      <c r="H27" s="105" t="str">
        <f t="shared" si="1"/>
        <v xml:space="preserve"> </v>
      </c>
      <c r="J27" s="106">
        <v>1</v>
      </c>
      <c r="K27" s="107">
        <v>1</v>
      </c>
      <c r="L27" s="107">
        <v>500</v>
      </c>
      <c r="M27" s="105">
        <f t="shared" si="2"/>
        <v>500</v>
      </c>
      <c r="N27" s="105">
        <f t="shared" si="6"/>
        <v>5310</v>
      </c>
      <c r="O27" s="105">
        <v>0</v>
      </c>
      <c r="P27" s="105">
        <f t="shared" si="7"/>
        <v>2880</v>
      </c>
      <c r="Q27" s="103">
        <f t="shared" si="3"/>
        <v>500</v>
      </c>
    </row>
    <row r="28" spans="1:17" x14ac:dyDescent="0.2">
      <c r="A28" s="102">
        <f t="shared" si="8"/>
        <v>38865</v>
      </c>
      <c r="B28" s="103"/>
      <c r="C28" s="104"/>
      <c r="D28" s="105">
        <f t="shared" si="0"/>
        <v>0</v>
      </c>
      <c r="E28" s="105">
        <f t="shared" si="4"/>
        <v>23433.5</v>
      </c>
      <c r="F28" s="104">
        <f>Numbers!V36</f>
        <v>0</v>
      </c>
      <c r="G28" s="105">
        <f t="shared" si="5"/>
        <v>24967</v>
      </c>
      <c r="H28" s="105" t="str">
        <f t="shared" si="1"/>
        <v xml:space="preserve"> </v>
      </c>
      <c r="J28" s="106"/>
      <c r="K28" s="107"/>
      <c r="L28" s="107"/>
      <c r="M28" s="105">
        <f t="shared" si="2"/>
        <v>0</v>
      </c>
      <c r="N28" s="105">
        <f t="shared" si="6"/>
        <v>5310</v>
      </c>
      <c r="O28" s="105">
        <v>0</v>
      </c>
      <c r="P28" s="105">
        <f t="shared" si="7"/>
        <v>2880</v>
      </c>
      <c r="Q28" s="103">
        <f t="shared" si="3"/>
        <v>0</v>
      </c>
    </row>
    <row r="29" spans="1:17" x14ac:dyDescent="0.2">
      <c r="A29" s="96">
        <f t="shared" si="8"/>
        <v>38866</v>
      </c>
      <c r="B29" s="97">
        <v>134</v>
      </c>
      <c r="C29" s="98">
        <v>14</v>
      </c>
      <c r="D29" s="99">
        <f t="shared" si="0"/>
        <v>1876</v>
      </c>
      <c r="E29" s="99">
        <f t="shared" si="4"/>
        <v>25309.5</v>
      </c>
      <c r="F29" s="98">
        <f>Numbers!W36</f>
        <v>1764</v>
      </c>
      <c r="G29" s="99">
        <f t="shared" si="5"/>
        <v>26731</v>
      </c>
      <c r="H29" s="99">
        <f t="shared" si="1"/>
        <v>112</v>
      </c>
      <c r="J29" s="100">
        <v>1</v>
      </c>
      <c r="K29" s="101">
        <v>1</v>
      </c>
      <c r="L29" s="101">
        <v>70</v>
      </c>
      <c r="M29" s="99">
        <f t="shared" si="2"/>
        <v>70</v>
      </c>
      <c r="N29" s="99">
        <f t="shared" si="6"/>
        <v>5380</v>
      </c>
      <c r="O29" s="99">
        <v>180</v>
      </c>
      <c r="P29" s="99">
        <f t="shared" si="7"/>
        <v>3060</v>
      </c>
      <c r="Q29" s="97">
        <f t="shared" si="3"/>
        <v>-110</v>
      </c>
    </row>
    <row r="30" spans="1:17" x14ac:dyDescent="0.2">
      <c r="A30" s="96">
        <f t="shared" si="8"/>
        <v>38867</v>
      </c>
      <c r="B30" s="97">
        <v>132</v>
      </c>
      <c r="C30" s="98">
        <v>14</v>
      </c>
      <c r="D30" s="99">
        <f t="shared" si="0"/>
        <v>1848</v>
      </c>
      <c r="E30" s="99">
        <f t="shared" si="4"/>
        <v>27157.5</v>
      </c>
      <c r="F30" s="108">
        <f>Numbers!X36</f>
        <v>1834</v>
      </c>
      <c r="G30" s="99">
        <f t="shared" si="5"/>
        <v>28565</v>
      </c>
      <c r="H30" s="99">
        <f t="shared" si="1"/>
        <v>14</v>
      </c>
      <c r="J30" s="100">
        <v>1</v>
      </c>
      <c r="K30" s="101">
        <v>1</v>
      </c>
      <c r="L30" s="101">
        <v>70</v>
      </c>
      <c r="M30" s="99">
        <f t="shared" si="2"/>
        <v>70</v>
      </c>
      <c r="N30" s="99">
        <f t="shared" si="6"/>
        <v>5450</v>
      </c>
      <c r="O30" s="99">
        <v>180</v>
      </c>
      <c r="P30" s="99">
        <f t="shared" si="7"/>
        <v>3240</v>
      </c>
      <c r="Q30" s="97">
        <f t="shared" si="3"/>
        <v>-110</v>
      </c>
    </row>
    <row r="31" spans="1:17" x14ac:dyDescent="0.2">
      <c r="A31" s="96">
        <f t="shared" si="8"/>
        <v>38868</v>
      </c>
      <c r="B31" s="97">
        <v>133</v>
      </c>
      <c r="C31" s="98">
        <v>14</v>
      </c>
      <c r="D31" s="99">
        <f t="shared" si="0"/>
        <v>1862</v>
      </c>
      <c r="E31" s="109">
        <f t="shared" si="4"/>
        <v>29019.5</v>
      </c>
      <c r="F31" s="110">
        <f>Numbers!Y36</f>
        <v>1862</v>
      </c>
      <c r="G31" s="111">
        <f t="shared" si="5"/>
        <v>30427</v>
      </c>
      <c r="H31" s="99">
        <f t="shared" si="1"/>
        <v>0</v>
      </c>
      <c r="J31" s="100">
        <v>1</v>
      </c>
      <c r="K31" s="101">
        <v>1</v>
      </c>
      <c r="L31" s="101">
        <v>70</v>
      </c>
      <c r="M31" s="99">
        <f t="shared" si="2"/>
        <v>70</v>
      </c>
      <c r="N31" s="99">
        <f t="shared" si="6"/>
        <v>5520</v>
      </c>
      <c r="O31" s="99">
        <v>180</v>
      </c>
      <c r="P31" s="99">
        <f t="shared" si="7"/>
        <v>3420</v>
      </c>
      <c r="Q31" s="97">
        <f t="shared" si="3"/>
        <v>-110</v>
      </c>
    </row>
    <row r="32" spans="1:17" x14ac:dyDescent="0.2">
      <c r="A32" s="96">
        <f t="shared" si="8"/>
        <v>38869</v>
      </c>
      <c r="B32" s="97">
        <v>144</v>
      </c>
      <c r="C32" s="98">
        <v>14</v>
      </c>
      <c r="D32" s="99">
        <f t="shared" si="0"/>
        <v>2016</v>
      </c>
      <c r="E32" s="109">
        <f t="shared" si="4"/>
        <v>31035.5</v>
      </c>
      <c r="F32" s="110">
        <f>Numbers!Z36</f>
        <v>1862</v>
      </c>
      <c r="G32" s="111">
        <f t="shared" si="5"/>
        <v>32289</v>
      </c>
      <c r="H32" s="99">
        <f t="shared" si="1"/>
        <v>154</v>
      </c>
      <c r="J32" s="100">
        <v>1</v>
      </c>
      <c r="K32" s="101">
        <v>1</v>
      </c>
      <c r="L32" s="101">
        <v>70</v>
      </c>
      <c r="M32" s="99">
        <f t="shared" si="2"/>
        <v>70</v>
      </c>
      <c r="N32" s="99">
        <f t="shared" si="6"/>
        <v>5590</v>
      </c>
      <c r="O32" s="99">
        <v>180</v>
      </c>
      <c r="P32" s="99">
        <f t="shared" si="7"/>
        <v>3600</v>
      </c>
      <c r="Q32" s="97">
        <f t="shared" si="3"/>
        <v>-110</v>
      </c>
    </row>
    <row r="33" spans="1:17" x14ac:dyDescent="0.2">
      <c r="A33" s="96">
        <f t="shared" si="8"/>
        <v>38870</v>
      </c>
      <c r="B33" s="97">
        <v>132</v>
      </c>
      <c r="C33" s="98">
        <v>14</v>
      </c>
      <c r="D33" s="99">
        <f t="shared" si="0"/>
        <v>1848</v>
      </c>
      <c r="E33" s="109">
        <f t="shared" si="4"/>
        <v>32883.5</v>
      </c>
      <c r="F33" s="110">
        <f>Numbers!AA36</f>
        <v>1848</v>
      </c>
      <c r="G33" s="111">
        <f t="shared" si="5"/>
        <v>34137</v>
      </c>
      <c r="H33" s="99">
        <f t="shared" si="1"/>
        <v>0</v>
      </c>
      <c r="J33" s="100">
        <v>1</v>
      </c>
      <c r="K33" s="101">
        <v>1</v>
      </c>
      <c r="L33" s="101">
        <v>70</v>
      </c>
      <c r="M33" s="99">
        <f t="shared" si="2"/>
        <v>70</v>
      </c>
      <c r="N33" s="99">
        <f t="shared" si="6"/>
        <v>5660</v>
      </c>
      <c r="O33" s="99">
        <v>180</v>
      </c>
      <c r="P33" s="99">
        <f t="shared" si="7"/>
        <v>3780</v>
      </c>
      <c r="Q33" s="97">
        <f t="shared" si="3"/>
        <v>-110</v>
      </c>
    </row>
    <row r="34" spans="1:17" x14ac:dyDescent="0.2">
      <c r="A34" s="96">
        <f t="shared" si="8"/>
        <v>38871</v>
      </c>
      <c r="B34" s="97">
        <v>103</v>
      </c>
      <c r="C34" s="98">
        <v>14</v>
      </c>
      <c r="D34" s="99">
        <f t="shared" si="0"/>
        <v>1442</v>
      </c>
      <c r="E34" s="109">
        <f t="shared" si="4"/>
        <v>34325.5</v>
      </c>
      <c r="F34" s="110">
        <f>Numbers!AB36</f>
        <v>1848</v>
      </c>
      <c r="G34" s="111">
        <f t="shared" si="5"/>
        <v>35985</v>
      </c>
      <c r="H34" s="99">
        <f t="shared" si="1"/>
        <v>-406</v>
      </c>
      <c r="J34" s="100">
        <v>1</v>
      </c>
      <c r="K34" s="101">
        <v>1</v>
      </c>
      <c r="L34" s="101">
        <v>70</v>
      </c>
      <c r="M34" s="99">
        <f t="shared" si="2"/>
        <v>70</v>
      </c>
      <c r="N34" s="99">
        <f t="shared" si="6"/>
        <v>5730</v>
      </c>
      <c r="O34" s="99">
        <v>180</v>
      </c>
      <c r="P34" s="99">
        <f t="shared" si="7"/>
        <v>3960</v>
      </c>
      <c r="Q34" s="97">
        <f t="shared" si="3"/>
        <v>-110</v>
      </c>
    </row>
    <row r="35" spans="1:17" x14ac:dyDescent="0.2">
      <c r="A35" s="102">
        <f t="shared" si="8"/>
        <v>38872</v>
      </c>
      <c r="B35" s="103"/>
      <c r="C35" s="104"/>
      <c r="D35" s="105">
        <f t="shared" si="0"/>
        <v>0</v>
      </c>
      <c r="E35" s="112">
        <f t="shared" si="4"/>
        <v>34325.5</v>
      </c>
      <c r="F35" s="113">
        <f>Numbers!AC36</f>
        <v>0</v>
      </c>
      <c r="G35" s="114">
        <f t="shared" si="5"/>
        <v>35985</v>
      </c>
      <c r="H35" s="105" t="str">
        <f t="shared" si="1"/>
        <v xml:space="preserve"> </v>
      </c>
      <c r="J35" s="106">
        <v>1</v>
      </c>
      <c r="K35" s="107">
        <v>1</v>
      </c>
      <c r="L35" s="107">
        <v>600</v>
      </c>
      <c r="M35" s="105">
        <f t="shared" si="2"/>
        <v>600</v>
      </c>
      <c r="N35" s="105">
        <f t="shared" si="6"/>
        <v>6330</v>
      </c>
      <c r="O35" s="105">
        <v>600</v>
      </c>
      <c r="P35" s="105">
        <f t="shared" si="7"/>
        <v>4560</v>
      </c>
      <c r="Q35" s="103">
        <f t="shared" si="3"/>
        <v>0</v>
      </c>
    </row>
    <row r="36" spans="1:17" x14ac:dyDescent="0.2">
      <c r="A36" s="96">
        <f t="shared" si="8"/>
        <v>38873</v>
      </c>
      <c r="B36" s="97">
        <v>123</v>
      </c>
      <c r="C36" s="98">
        <v>14</v>
      </c>
      <c r="D36" s="99">
        <f t="shared" si="0"/>
        <v>1722</v>
      </c>
      <c r="E36" s="109">
        <f t="shared" si="4"/>
        <v>36047.5</v>
      </c>
      <c r="F36" s="110">
        <f>Numbers!AD36</f>
        <v>1708</v>
      </c>
      <c r="G36" s="111">
        <f t="shared" si="5"/>
        <v>37693</v>
      </c>
      <c r="H36" s="99">
        <f t="shared" si="1"/>
        <v>14</v>
      </c>
      <c r="J36" s="100">
        <v>1</v>
      </c>
      <c r="K36" s="101">
        <v>1</v>
      </c>
      <c r="L36" s="101">
        <v>70</v>
      </c>
      <c r="M36" s="99">
        <f t="shared" si="2"/>
        <v>70</v>
      </c>
      <c r="N36" s="99">
        <f t="shared" si="6"/>
        <v>6400</v>
      </c>
      <c r="O36" s="99">
        <v>180</v>
      </c>
      <c r="P36" s="99">
        <f t="shared" si="7"/>
        <v>4740</v>
      </c>
      <c r="Q36" s="97">
        <f t="shared" si="3"/>
        <v>-110</v>
      </c>
    </row>
    <row r="37" spans="1:17" x14ac:dyDescent="0.2">
      <c r="A37" s="96">
        <f t="shared" si="8"/>
        <v>38874</v>
      </c>
      <c r="B37" s="97">
        <v>83</v>
      </c>
      <c r="C37" s="98">
        <v>14</v>
      </c>
      <c r="D37" s="99">
        <f t="shared" si="0"/>
        <v>1162</v>
      </c>
      <c r="E37" s="109">
        <f t="shared" si="4"/>
        <v>37209.5</v>
      </c>
      <c r="F37" s="110">
        <f>Numbers!AE36</f>
        <v>1162</v>
      </c>
      <c r="G37" s="111">
        <f t="shared" si="5"/>
        <v>38855</v>
      </c>
      <c r="H37" s="99">
        <f t="shared" si="1"/>
        <v>0</v>
      </c>
      <c r="J37" s="100">
        <v>1</v>
      </c>
      <c r="K37" s="101">
        <v>1</v>
      </c>
      <c r="L37" s="101">
        <v>70</v>
      </c>
      <c r="M37" s="99">
        <f t="shared" si="2"/>
        <v>70</v>
      </c>
      <c r="N37" s="99">
        <f t="shared" si="6"/>
        <v>6470</v>
      </c>
      <c r="O37" s="99">
        <v>180</v>
      </c>
      <c r="P37" s="99">
        <f t="shared" si="7"/>
        <v>4920</v>
      </c>
      <c r="Q37" s="97">
        <f t="shared" si="3"/>
        <v>-110</v>
      </c>
    </row>
    <row r="38" spans="1:17" x14ac:dyDescent="0.2">
      <c r="A38" s="96">
        <f t="shared" si="8"/>
        <v>38875</v>
      </c>
      <c r="B38" s="97">
        <v>85</v>
      </c>
      <c r="C38" s="98">
        <v>14</v>
      </c>
      <c r="D38" s="99">
        <f t="shared" si="0"/>
        <v>1190</v>
      </c>
      <c r="E38" s="109">
        <f t="shared" si="4"/>
        <v>38399.5</v>
      </c>
      <c r="F38" s="110">
        <f>Numbers!AF36</f>
        <v>1134</v>
      </c>
      <c r="G38" s="111">
        <f t="shared" si="5"/>
        <v>39989</v>
      </c>
      <c r="H38" s="99">
        <f t="shared" si="1"/>
        <v>56</v>
      </c>
      <c r="J38" s="100">
        <v>1</v>
      </c>
      <c r="K38" s="101">
        <v>1</v>
      </c>
      <c r="L38" s="101">
        <v>70</v>
      </c>
      <c r="M38" s="99">
        <f t="shared" si="2"/>
        <v>70</v>
      </c>
      <c r="N38" s="99">
        <f t="shared" si="6"/>
        <v>6540</v>
      </c>
      <c r="O38" s="99">
        <v>180</v>
      </c>
      <c r="P38" s="99">
        <f t="shared" si="7"/>
        <v>5100</v>
      </c>
      <c r="Q38" s="97">
        <f t="shared" si="3"/>
        <v>-110</v>
      </c>
    </row>
    <row r="39" spans="1:17" x14ac:dyDescent="0.2">
      <c r="A39" s="96">
        <f t="shared" si="8"/>
        <v>38876</v>
      </c>
      <c r="B39" s="97">
        <v>94</v>
      </c>
      <c r="C39" s="98">
        <v>14</v>
      </c>
      <c r="D39" s="99">
        <f t="shared" ref="D39:D70" si="9">B39*C39</f>
        <v>1316</v>
      </c>
      <c r="E39" s="109">
        <f t="shared" si="4"/>
        <v>39715.5</v>
      </c>
      <c r="F39" s="110">
        <f>Numbers!AG36</f>
        <v>1162</v>
      </c>
      <c r="G39" s="111">
        <f t="shared" si="5"/>
        <v>41151</v>
      </c>
      <c r="H39" s="99">
        <f t="shared" ref="H39:H57" si="10">IF(D39&gt;0,D39-F39," ")</f>
        <v>154</v>
      </c>
      <c r="J39" s="100">
        <v>1</v>
      </c>
      <c r="K39" s="101">
        <v>1</v>
      </c>
      <c r="L39" s="101">
        <v>70</v>
      </c>
      <c r="M39" s="99">
        <f t="shared" ref="M39:M70" si="11">J39*K39*L39</f>
        <v>70</v>
      </c>
      <c r="N39" s="99">
        <f t="shared" si="6"/>
        <v>6610</v>
      </c>
      <c r="O39" s="99">
        <v>180</v>
      </c>
      <c r="P39" s="99">
        <f t="shared" si="7"/>
        <v>5280</v>
      </c>
      <c r="Q39" s="97">
        <f t="shared" ref="Q39:Q57" si="12">IF(M39&gt;0,M39-O39,0)</f>
        <v>-110</v>
      </c>
    </row>
    <row r="40" spans="1:17" x14ac:dyDescent="0.2">
      <c r="A40" s="96">
        <f t="shared" si="8"/>
        <v>38877</v>
      </c>
      <c r="B40" s="97">
        <v>85</v>
      </c>
      <c r="C40" s="98">
        <v>14</v>
      </c>
      <c r="D40" s="99">
        <f t="shared" si="9"/>
        <v>1190</v>
      </c>
      <c r="E40" s="109">
        <f t="shared" ref="E40:E71" si="13">E39+D40</f>
        <v>40905.5</v>
      </c>
      <c r="F40" s="110">
        <f>Numbers!AH36</f>
        <v>1176</v>
      </c>
      <c r="G40" s="111">
        <f t="shared" ref="G40:G71" si="14">G39+F40</f>
        <v>42327</v>
      </c>
      <c r="H40" s="99">
        <f t="shared" si="10"/>
        <v>14</v>
      </c>
      <c r="J40" s="100">
        <v>1</v>
      </c>
      <c r="K40" s="101">
        <v>1</v>
      </c>
      <c r="L40" s="101">
        <v>70</v>
      </c>
      <c r="M40" s="99">
        <f t="shared" si="11"/>
        <v>70</v>
      </c>
      <c r="N40" s="99">
        <f t="shared" si="6"/>
        <v>6680</v>
      </c>
      <c r="O40" s="99">
        <v>180</v>
      </c>
      <c r="P40" s="99">
        <f t="shared" si="7"/>
        <v>5460</v>
      </c>
      <c r="Q40" s="97">
        <f t="shared" si="12"/>
        <v>-110</v>
      </c>
    </row>
    <row r="41" spans="1:17" x14ac:dyDescent="0.2">
      <c r="A41" s="96">
        <f t="shared" si="8"/>
        <v>38878</v>
      </c>
      <c r="B41" s="97">
        <v>90</v>
      </c>
      <c r="C41" s="98">
        <v>14</v>
      </c>
      <c r="D41" s="99">
        <f t="shared" si="9"/>
        <v>1260</v>
      </c>
      <c r="E41" s="109">
        <f t="shared" si="13"/>
        <v>42165.5</v>
      </c>
      <c r="F41" s="110">
        <f>Numbers!AI36</f>
        <v>1148</v>
      </c>
      <c r="G41" s="111">
        <f t="shared" si="14"/>
        <v>43475</v>
      </c>
      <c r="H41" s="99">
        <f t="shared" si="10"/>
        <v>112</v>
      </c>
      <c r="J41" s="100">
        <v>1</v>
      </c>
      <c r="K41" s="101">
        <v>1</v>
      </c>
      <c r="L41" s="101">
        <v>70</v>
      </c>
      <c r="M41" s="99">
        <f t="shared" si="11"/>
        <v>70</v>
      </c>
      <c r="N41" s="99">
        <f t="shared" si="6"/>
        <v>6750</v>
      </c>
      <c r="O41" s="99">
        <v>180</v>
      </c>
      <c r="P41" s="99">
        <f t="shared" si="7"/>
        <v>5640</v>
      </c>
      <c r="Q41" s="97">
        <f t="shared" si="12"/>
        <v>-110</v>
      </c>
    </row>
    <row r="42" spans="1:17" x14ac:dyDescent="0.2">
      <c r="A42" s="102">
        <f t="shared" si="8"/>
        <v>38879</v>
      </c>
      <c r="B42" s="103"/>
      <c r="C42" s="104"/>
      <c r="D42" s="105">
        <f t="shared" si="9"/>
        <v>0</v>
      </c>
      <c r="E42" s="112">
        <f t="shared" si="13"/>
        <v>42165.5</v>
      </c>
      <c r="F42" s="113">
        <f>Numbers!AJ36</f>
        <v>0</v>
      </c>
      <c r="G42" s="114">
        <f t="shared" si="14"/>
        <v>43475</v>
      </c>
      <c r="H42" s="105" t="str">
        <f t="shared" si="10"/>
        <v xml:space="preserve"> </v>
      </c>
      <c r="J42" s="106">
        <v>1</v>
      </c>
      <c r="K42" s="107">
        <v>1</v>
      </c>
      <c r="L42" s="107">
        <v>600</v>
      </c>
      <c r="M42" s="105">
        <f t="shared" si="11"/>
        <v>600</v>
      </c>
      <c r="N42" s="105">
        <f t="shared" si="6"/>
        <v>7350</v>
      </c>
      <c r="O42" s="105">
        <v>600</v>
      </c>
      <c r="P42" s="105">
        <f t="shared" si="7"/>
        <v>6240</v>
      </c>
      <c r="Q42" s="103">
        <f t="shared" si="12"/>
        <v>0</v>
      </c>
    </row>
    <row r="43" spans="1:17" x14ac:dyDescent="0.2">
      <c r="A43" s="96">
        <f t="shared" si="8"/>
        <v>38880</v>
      </c>
      <c r="B43" s="97">
        <v>85</v>
      </c>
      <c r="C43" s="98">
        <v>14</v>
      </c>
      <c r="D43" s="99">
        <f t="shared" si="9"/>
        <v>1190</v>
      </c>
      <c r="E43" s="109">
        <f t="shared" si="13"/>
        <v>43355.5</v>
      </c>
      <c r="F43" s="110">
        <f>Numbers!AK36</f>
        <v>989</v>
      </c>
      <c r="G43" s="111">
        <f t="shared" si="14"/>
        <v>44464</v>
      </c>
      <c r="H43" s="99">
        <f t="shared" si="10"/>
        <v>201</v>
      </c>
      <c r="J43" s="100">
        <v>1</v>
      </c>
      <c r="K43" s="101">
        <v>1</v>
      </c>
      <c r="L43" s="101">
        <v>70</v>
      </c>
      <c r="M43" s="99">
        <f t="shared" si="11"/>
        <v>70</v>
      </c>
      <c r="N43" s="99">
        <f t="shared" si="6"/>
        <v>7420</v>
      </c>
      <c r="O43" s="99">
        <v>180</v>
      </c>
      <c r="P43" s="99">
        <f t="shared" si="7"/>
        <v>6420</v>
      </c>
      <c r="Q43" s="97">
        <f t="shared" si="12"/>
        <v>-110</v>
      </c>
    </row>
    <row r="44" spans="1:17" x14ac:dyDescent="0.2">
      <c r="A44" s="96">
        <f t="shared" si="8"/>
        <v>38881</v>
      </c>
      <c r="B44" s="97">
        <v>90</v>
      </c>
      <c r="C44" s="98">
        <v>14</v>
      </c>
      <c r="D44" s="99">
        <f t="shared" si="9"/>
        <v>1260</v>
      </c>
      <c r="E44" s="109">
        <f t="shared" si="13"/>
        <v>44615.5</v>
      </c>
      <c r="F44" s="110">
        <f>Numbers!AL36</f>
        <v>1000.5</v>
      </c>
      <c r="G44" s="111">
        <f t="shared" si="14"/>
        <v>45464.5</v>
      </c>
      <c r="H44" s="99">
        <f t="shared" si="10"/>
        <v>259.5</v>
      </c>
      <c r="J44" s="100">
        <v>1</v>
      </c>
      <c r="K44" s="101">
        <v>1</v>
      </c>
      <c r="L44" s="101">
        <v>70</v>
      </c>
      <c r="M44" s="99">
        <f t="shared" si="11"/>
        <v>70</v>
      </c>
      <c r="N44" s="99">
        <f t="shared" si="6"/>
        <v>7490</v>
      </c>
      <c r="O44" s="99">
        <v>180</v>
      </c>
      <c r="P44" s="99">
        <f t="shared" si="7"/>
        <v>6600</v>
      </c>
      <c r="Q44" s="97">
        <f t="shared" si="12"/>
        <v>-110</v>
      </c>
    </row>
    <row r="45" spans="1:17" x14ac:dyDescent="0.2">
      <c r="A45" s="96">
        <f t="shared" si="8"/>
        <v>38882</v>
      </c>
      <c r="B45" s="97">
        <v>85</v>
      </c>
      <c r="C45" s="98">
        <v>17.5</v>
      </c>
      <c r="D45" s="99">
        <f t="shared" si="9"/>
        <v>1487.5</v>
      </c>
      <c r="E45" s="109">
        <f t="shared" si="13"/>
        <v>46103</v>
      </c>
      <c r="F45" s="110">
        <f>Numbers!AM36</f>
        <v>1035</v>
      </c>
      <c r="G45" s="111">
        <f t="shared" si="14"/>
        <v>46499.5</v>
      </c>
      <c r="H45" s="99">
        <f t="shared" si="10"/>
        <v>452.5</v>
      </c>
      <c r="J45" s="100">
        <v>4</v>
      </c>
      <c r="K45" s="101">
        <v>1</v>
      </c>
      <c r="L45" s="101">
        <v>70</v>
      </c>
      <c r="M45" s="99">
        <f t="shared" si="11"/>
        <v>280</v>
      </c>
      <c r="N45" s="99">
        <f t="shared" si="6"/>
        <v>7770</v>
      </c>
      <c r="O45" s="99">
        <v>180</v>
      </c>
      <c r="P45" s="99">
        <f t="shared" si="7"/>
        <v>6780</v>
      </c>
      <c r="Q45" s="97">
        <f t="shared" si="12"/>
        <v>100</v>
      </c>
    </row>
    <row r="46" spans="1:17" x14ac:dyDescent="0.2">
      <c r="A46" s="96">
        <f t="shared" si="8"/>
        <v>38883</v>
      </c>
      <c r="B46" s="97">
        <v>125</v>
      </c>
      <c r="C46" s="98">
        <v>14</v>
      </c>
      <c r="D46" s="99">
        <f t="shared" si="9"/>
        <v>1750</v>
      </c>
      <c r="E46" s="109">
        <f t="shared" si="13"/>
        <v>47853</v>
      </c>
      <c r="F46" s="110">
        <f>Numbers!AN36</f>
        <v>1483.5</v>
      </c>
      <c r="G46" s="111">
        <f t="shared" si="14"/>
        <v>47983</v>
      </c>
      <c r="H46" s="99">
        <f t="shared" si="10"/>
        <v>266.5</v>
      </c>
      <c r="J46" s="100">
        <v>1.5</v>
      </c>
      <c r="K46" s="101">
        <v>1</v>
      </c>
      <c r="L46" s="101">
        <v>70</v>
      </c>
      <c r="M46" s="99">
        <f t="shared" si="11"/>
        <v>105</v>
      </c>
      <c r="N46" s="99">
        <f t="shared" si="6"/>
        <v>7875</v>
      </c>
      <c r="O46" s="99">
        <v>180</v>
      </c>
      <c r="P46" s="99">
        <f t="shared" si="7"/>
        <v>6960</v>
      </c>
      <c r="Q46" s="97">
        <f t="shared" si="12"/>
        <v>-75</v>
      </c>
    </row>
    <row r="47" spans="1:17" x14ac:dyDescent="0.2">
      <c r="A47" s="96">
        <f t="shared" si="8"/>
        <v>38884</v>
      </c>
      <c r="B47" s="97">
        <v>139</v>
      </c>
      <c r="C47" s="98">
        <v>14</v>
      </c>
      <c r="D47" s="99">
        <f t="shared" si="9"/>
        <v>1946</v>
      </c>
      <c r="E47" s="109">
        <f t="shared" si="13"/>
        <v>49799</v>
      </c>
      <c r="F47" s="110">
        <f>Numbers!AO36</f>
        <v>1483.5</v>
      </c>
      <c r="G47" s="111">
        <f t="shared" si="14"/>
        <v>49466.5</v>
      </c>
      <c r="H47" s="99">
        <f t="shared" si="10"/>
        <v>462.5</v>
      </c>
      <c r="J47" s="100">
        <v>1</v>
      </c>
      <c r="K47" s="101">
        <v>1</v>
      </c>
      <c r="L47" s="101">
        <v>70</v>
      </c>
      <c r="M47" s="99">
        <f t="shared" si="11"/>
        <v>70</v>
      </c>
      <c r="N47" s="99">
        <f t="shared" si="6"/>
        <v>7945</v>
      </c>
      <c r="O47" s="99">
        <v>180</v>
      </c>
      <c r="P47" s="99">
        <f t="shared" si="7"/>
        <v>7140</v>
      </c>
      <c r="Q47" s="97">
        <f t="shared" si="12"/>
        <v>-110</v>
      </c>
    </row>
    <row r="48" spans="1:17" x14ac:dyDescent="0.2">
      <c r="A48" s="102">
        <f t="shared" si="8"/>
        <v>38885</v>
      </c>
      <c r="B48" s="103"/>
      <c r="C48" s="104"/>
      <c r="D48" s="105">
        <f t="shared" si="9"/>
        <v>0</v>
      </c>
      <c r="E48" s="112">
        <f t="shared" si="13"/>
        <v>49799</v>
      </c>
      <c r="F48" s="113">
        <f>Numbers!AP36</f>
        <v>0</v>
      </c>
      <c r="G48" s="114">
        <f t="shared" si="14"/>
        <v>49466.5</v>
      </c>
      <c r="H48" s="105" t="str">
        <f t="shared" si="10"/>
        <v xml:space="preserve"> </v>
      </c>
      <c r="J48" s="106">
        <v>1</v>
      </c>
      <c r="K48" s="107">
        <v>1</v>
      </c>
      <c r="L48" s="107">
        <v>500</v>
      </c>
      <c r="M48" s="105">
        <f t="shared" si="11"/>
        <v>500</v>
      </c>
      <c r="N48" s="105">
        <f t="shared" si="6"/>
        <v>8445</v>
      </c>
      <c r="O48" s="105">
        <v>500</v>
      </c>
      <c r="P48" s="105">
        <f t="shared" si="7"/>
        <v>7640</v>
      </c>
      <c r="Q48" s="103">
        <f t="shared" si="12"/>
        <v>0</v>
      </c>
    </row>
    <row r="49" spans="1:17" x14ac:dyDescent="0.2">
      <c r="A49" s="102">
        <f t="shared" si="8"/>
        <v>38886</v>
      </c>
      <c r="B49" s="103"/>
      <c r="C49" s="104"/>
      <c r="D49" s="105">
        <f t="shared" si="9"/>
        <v>0</v>
      </c>
      <c r="E49" s="112">
        <f t="shared" si="13"/>
        <v>49799</v>
      </c>
      <c r="F49" s="113">
        <f>Numbers!AQ36</f>
        <v>0</v>
      </c>
      <c r="G49" s="114">
        <f t="shared" si="14"/>
        <v>49466.5</v>
      </c>
      <c r="H49" s="105" t="str">
        <f t="shared" si="10"/>
        <v xml:space="preserve"> </v>
      </c>
      <c r="J49" s="106"/>
      <c r="K49" s="107"/>
      <c r="L49" s="107"/>
      <c r="M49" s="105">
        <f t="shared" si="11"/>
        <v>0</v>
      </c>
      <c r="N49" s="105">
        <f t="shared" si="6"/>
        <v>8445</v>
      </c>
      <c r="O49" s="105">
        <v>0</v>
      </c>
      <c r="P49" s="105">
        <f t="shared" si="7"/>
        <v>7640</v>
      </c>
      <c r="Q49" s="103">
        <f t="shared" si="12"/>
        <v>0</v>
      </c>
    </row>
    <row r="50" spans="1:17" x14ac:dyDescent="0.2">
      <c r="A50" s="118">
        <f t="shared" si="8"/>
        <v>38887</v>
      </c>
      <c r="B50" s="87"/>
      <c r="C50" s="119"/>
      <c r="D50" s="95">
        <f t="shared" si="9"/>
        <v>0</v>
      </c>
      <c r="E50" s="141">
        <f t="shared" si="13"/>
        <v>49799</v>
      </c>
      <c r="F50" s="120">
        <f>Numbers!AR36</f>
        <v>1495</v>
      </c>
      <c r="G50" s="142">
        <f t="shared" si="14"/>
        <v>50961.5</v>
      </c>
      <c r="H50" s="95" t="str">
        <f t="shared" si="10"/>
        <v xml:space="preserve"> </v>
      </c>
      <c r="J50" s="123"/>
      <c r="K50" s="94"/>
      <c r="L50" s="94"/>
      <c r="M50" s="95">
        <f t="shared" si="11"/>
        <v>0</v>
      </c>
      <c r="N50" s="95">
        <f t="shared" si="6"/>
        <v>8445</v>
      </c>
      <c r="O50" s="95">
        <v>180</v>
      </c>
      <c r="P50" s="95">
        <f t="shared" si="7"/>
        <v>7820</v>
      </c>
      <c r="Q50" s="87">
        <f t="shared" si="12"/>
        <v>0</v>
      </c>
    </row>
    <row r="51" spans="1:17" x14ac:dyDescent="0.2">
      <c r="A51" s="118">
        <f t="shared" si="8"/>
        <v>38888</v>
      </c>
      <c r="B51" s="87"/>
      <c r="C51" s="119"/>
      <c r="D51" s="95">
        <f t="shared" si="9"/>
        <v>0</v>
      </c>
      <c r="E51" s="141">
        <f t="shared" si="13"/>
        <v>49799</v>
      </c>
      <c r="F51" s="120">
        <f>Numbers!AS36</f>
        <v>1541</v>
      </c>
      <c r="G51" s="142">
        <f t="shared" si="14"/>
        <v>52502.5</v>
      </c>
      <c r="H51" s="95" t="str">
        <f t="shared" si="10"/>
        <v xml:space="preserve"> </v>
      </c>
      <c r="J51" s="123"/>
      <c r="K51" s="94"/>
      <c r="L51" s="94"/>
      <c r="M51" s="95">
        <f t="shared" si="11"/>
        <v>0</v>
      </c>
      <c r="N51" s="95">
        <f t="shared" si="6"/>
        <v>8445</v>
      </c>
      <c r="O51" s="95">
        <v>180</v>
      </c>
      <c r="P51" s="95">
        <f t="shared" si="7"/>
        <v>8000</v>
      </c>
      <c r="Q51" s="87">
        <f t="shared" si="12"/>
        <v>0</v>
      </c>
    </row>
    <row r="52" spans="1:17" x14ac:dyDescent="0.2">
      <c r="A52" s="118">
        <f t="shared" si="8"/>
        <v>38889</v>
      </c>
      <c r="B52" s="87"/>
      <c r="C52" s="119"/>
      <c r="D52" s="95">
        <f t="shared" si="9"/>
        <v>0</v>
      </c>
      <c r="E52" s="141">
        <f t="shared" si="13"/>
        <v>49799</v>
      </c>
      <c r="F52" s="120">
        <f>Numbers!AT36</f>
        <v>1506.5</v>
      </c>
      <c r="G52" s="142">
        <f t="shared" si="14"/>
        <v>54009</v>
      </c>
      <c r="H52" s="95" t="str">
        <f t="shared" si="10"/>
        <v xml:space="preserve"> </v>
      </c>
      <c r="J52" s="123"/>
      <c r="K52" s="94"/>
      <c r="L52" s="94"/>
      <c r="M52" s="95">
        <f t="shared" si="11"/>
        <v>0</v>
      </c>
      <c r="N52" s="95">
        <f t="shared" si="6"/>
        <v>8445</v>
      </c>
      <c r="O52" s="95">
        <v>180</v>
      </c>
      <c r="P52" s="95">
        <f t="shared" si="7"/>
        <v>8180</v>
      </c>
      <c r="Q52" s="87">
        <f t="shared" si="12"/>
        <v>0</v>
      </c>
    </row>
    <row r="53" spans="1:17" x14ac:dyDescent="0.2">
      <c r="A53" s="118">
        <f t="shared" si="8"/>
        <v>38890</v>
      </c>
      <c r="B53" s="87"/>
      <c r="C53" s="119"/>
      <c r="D53" s="95">
        <f t="shared" si="9"/>
        <v>0</v>
      </c>
      <c r="E53" s="141">
        <f t="shared" si="13"/>
        <v>49799</v>
      </c>
      <c r="F53" s="120">
        <f>Numbers!AU36</f>
        <v>1104</v>
      </c>
      <c r="G53" s="142">
        <f t="shared" si="14"/>
        <v>55113</v>
      </c>
      <c r="H53" s="95" t="str">
        <f t="shared" si="10"/>
        <v xml:space="preserve"> </v>
      </c>
      <c r="J53" s="123"/>
      <c r="K53" s="94"/>
      <c r="L53" s="94"/>
      <c r="M53" s="95">
        <f t="shared" si="11"/>
        <v>0</v>
      </c>
      <c r="N53" s="95">
        <f t="shared" si="6"/>
        <v>8445</v>
      </c>
      <c r="O53" s="95">
        <v>180</v>
      </c>
      <c r="P53" s="95">
        <f t="shared" si="7"/>
        <v>8360</v>
      </c>
      <c r="Q53" s="87">
        <f t="shared" si="12"/>
        <v>0</v>
      </c>
    </row>
    <row r="54" spans="1:17" x14ac:dyDescent="0.2">
      <c r="A54" s="118">
        <f t="shared" si="8"/>
        <v>38891</v>
      </c>
      <c r="B54" s="124"/>
      <c r="C54" s="119"/>
      <c r="D54" s="120">
        <f t="shared" si="9"/>
        <v>0</v>
      </c>
      <c r="E54" s="141">
        <f t="shared" si="13"/>
        <v>49799</v>
      </c>
      <c r="F54" s="120">
        <f>Numbers!AV36</f>
        <v>1058</v>
      </c>
      <c r="G54" s="142">
        <f t="shared" si="14"/>
        <v>56171</v>
      </c>
      <c r="H54" s="120" t="str">
        <f t="shared" si="10"/>
        <v xml:space="preserve"> </v>
      </c>
      <c r="J54" s="123"/>
      <c r="K54" s="94"/>
      <c r="L54" s="94"/>
      <c r="M54" s="120">
        <f t="shared" si="11"/>
        <v>0</v>
      </c>
      <c r="N54" s="120">
        <f>N27+M54</f>
        <v>5310</v>
      </c>
      <c r="O54" s="95">
        <v>180</v>
      </c>
      <c r="P54" s="120">
        <f>P27+O54</f>
        <v>3060</v>
      </c>
      <c r="Q54" s="124">
        <f t="shared" si="12"/>
        <v>0</v>
      </c>
    </row>
    <row r="55" spans="1:17" x14ac:dyDescent="0.2">
      <c r="A55" s="143">
        <f t="shared" si="8"/>
        <v>38892</v>
      </c>
      <c r="B55" s="124"/>
      <c r="C55" s="119"/>
      <c r="D55" s="120">
        <f t="shared" si="9"/>
        <v>0</v>
      </c>
      <c r="E55" s="141">
        <f t="shared" si="13"/>
        <v>49799</v>
      </c>
      <c r="F55" s="120">
        <f>Numbers!AW36</f>
        <v>1232</v>
      </c>
      <c r="G55" s="142">
        <f t="shared" si="14"/>
        <v>57403</v>
      </c>
      <c r="H55" s="120" t="str">
        <f t="shared" si="10"/>
        <v xml:space="preserve"> </v>
      </c>
      <c r="J55" s="123"/>
      <c r="K55" s="94"/>
      <c r="L55" s="94"/>
      <c r="M55" s="120">
        <f t="shared" si="11"/>
        <v>0</v>
      </c>
      <c r="N55" s="120">
        <f>N54+M55</f>
        <v>5310</v>
      </c>
      <c r="O55" s="120">
        <v>180</v>
      </c>
      <c r="P55" s="120">
        <f>P54+O55</f>
        <v>3240</v>
      </c>
      <c r="Q55" s="124">
        <f t="shared" si="12"/>
        <v>0</v>
      </c>
    </row>
    <row r="56" spans="1:17" x14ac:dyDescent="0.2">
      <c r="A56" s="115">
        <f t="shared" si="8"/>
        <v>38893</v>
      </c>
      <c r="B56" s="103"/>
      <c r="C56" s="104"/>
      <c r="D56" s="113">
        <f t="shared" si="9"/>
        <v>0</v>
      </c>
      <c r="E56" s="116">
        <f t="shared" si="13"/>
        <v>49799</v>
      </c>
      <c r="F56" s="113">
        <f>Numbers!AX36</f>
        <v>0</v>
      </c>
      <c r="G56" s="114">
        <f t="shared" si="14"/>
        <v>57403</v>
      </c>
      <c r="H56" s="105" t="str">
        <f t="shared" si="10"/>
        <v xml:space="preserve"> </v>
      </c>
      <c r="J56" s="106">
        <v>1</v>
      </c>
      <c r="K56" s="107">
        <v>1</v>
      </c>
      <c r="L56" s="107">
        <v>600</v>
      </c>
      <c r="M56" s="105">
        <f t="shared" si="11"/>
        <v>600</v>
      </c>
      <c r="N56" s="113">
        <f>N55+M56</f>
        <v>5910</v>
      </c>
      <c r="O56" s="113">
        <v>600</v>
      </c>
      <c r="P56" s="113">
        <f>P55+O56</f>
        <v>3840</v>
      </c>
      <c r="Q56" s="117">
        <f t="shared" si="12"/>
        <v>0</v>
      </c>
    </row>
    <row r="57" spans="1:17" x14ac:dyDescent="0.2">
      <c r="A57" s="118"/>
      <c r="B57" s="87">
        <v>70</v>
      </c>
      <c r="C57" s="119">
        <v>14</v>
      </c>
      <c r="D57" s="120">
        <f t="shared" si="9"/>
        <v>980</v>
      </c>
      <c r="E57" s="121">
        <f t="shared" si="13"/>
        <v>50779</v>
      </c>
      <c r="F57" s="122"/>
      <c r="G57" s="95"/>
      <c r="H57" s="120">
        <f t="shared" si="10"/>
        <v>980</v>
      </c>
      <c r="J57" s="123">
        <v>1</v>
      </c>
      <c r="K57" s="94">
        <v>1</v>
      </c>
      <c r="L57" s="95">
        <v>400</v>
      </c>
      <c r="M57" s="120">
        <f t="shared" si="11"/>
        <v>400</v>
      </c>
      <c r="N57" s="120">
        <f>N56+M57</f>
        <v>6310</v>
      </c>
      <c r="O57" s="95"/>
      <c r="P57" s="95"/>
      <c r="Q57" s="124">
        <f t="shared" si="12"/>
        <v>400</v>
      </c>
    </row>
    <row r="58" spans="1:17" x14ac:dyDescent="0.2">
      <c r="A58" s="125" t="s">
        <v>65</v>
      </c>
      <c r="B58" s="59">
        <f>SUM(B7:B57)</f>
        <v>3621</v>
      </c>
      <c r="C58" s="95"/>
      <c r="D58" s="95">
        <f>SUM(D7:D57)</f>
        <v>50779</v>
      </c>
      <c r="E58" s="87"/>
      <c r="F58" s="95">
        <f>SUM(F7:F57)</f>
        <v>57403</v>
      </c>
      <c r="G58" s="95"/>
      <c r="H58" s="95">
        <f>SUM(H7:H57)</f>
        <v>1312.5</v>
      </c>
      <c r="J58" s="87"/>
      <c r="K58" s="94"/>
      <c r="L58" s="87"/>
      <c r="M58" s="95">
        <f>SUM(M7:M57)</f>
        <v>9445</v>
      </c>
      <c r="N58" s="95"/>
      <c r="O58" s="95">
        <f>SUM(O7:O57)</f>
        <v>9320</v>
      </c>
      <c r="P58" s="95"/>
      <c r="Q58" s="95">
        <f>SUM(Q7:Q57)</f>
        <v>1205</v>
      </c>
    </row>
    <row r="59" spans="1:17" x14ac:dyDescent="0.2">
      <c r="B59" s="126"/>
      <c r="C59" s="127"/>
      <c r="D59" s="127"/>
      <c r="E59" s="126"/>
    </row>
    <row r="60" spans="1:17" x14ac:dyDescent="0.2">
      <c r="A60" s="128"/>
      <c r="B60" s="126"/>
      <c r="C60" s="127"/>
      <c r="D60" s="127"/>
      <c r="E60" s="126"/>
      <c r="F60" s="129"/>
    </row>
    <row r="61" spans="1:17" x14ac:dyDescent="0.2">
      <c r="A61" s="130" t="s">
        <v>66</v>
      </c>
      <c r="B61" s="78"/>
      <c r="C61" s="78" t="s">
        <v>67</v>
      </c>
      <c r="D61" s="84">
        <f>61560-4305-1125</f>
        <v>56130</v>
      </c>
      <c r="E61" s="78"/>
      <c r="F61" s="131"/>
      <c r="G61" s="78"/>
      <c r="H61" s="78"/>
    </row>
    <row r="62" spans="1:17" x14ac:dyDescent="0.2">
      <c r="A62" s="130"/>
      <c r="B62" s="78"/>
      <c r="C62" s="78" t="s">
        <v>68</v>
      </c>
      <c r="D62" s="84">
        <v>0</v>
      </c>
      <c r="E62" s="78"/>
      <c r="F62" s="131"/>
      <c r="G62" s="78"/>
      <c r="H62" s="78"/>
    </row>
    <row r="63" spans="1:17" x14ac:dyDescent="0.2">
      <c r="A63" s="130"/>
      <c r="B63" s="78"/>
      <c r="C63" s="78" t="s">
        <v>69</v>
      </c>
      <c r="D63" s="84">
        <v>12750</v>
      </c>
      <c r="E63" s="78"/>
      <c r="F63" s="131"/>
      <c r="G63" s="78"/>
      <c r="H63" s="78"/>
    </row>
    <row r="64" spans="1:17" x14ac:dyDescent="0.2">
      <c r="A64" s="130"/>
      <c r="B64" s="78"/>
      <c r="C64" s="78" t="s">
        <v>70</v>
      </c>
      <c r="D64" s="84">
        <v>0</v>
      </c>
      <c r="E64" s="78"/>
      <c r="F64" s="131"/>
      <c r="G64" s="78"/>
      <c r="H64" s="78"/>
    </row>
    <row r="65" spans="1:256" x14ac:dyDescent="0.2">
      <c r="A65" s="130"/>
      <c r="B65" s="78"/>
      <c r="C65" s="78" t="s">
        <v>71</v>
      </c>
      <c r="D65" s="132">
        <v>6840</v>
      </c>
      <c r="E65" s="78"/>
      <c r="F65" s="131"/>
      <c r="G65" s="78"/>
      <c r="H65" s="78"/>
    </row>
    <row r="66" spans="1:256" x14ac:dyDescent="0.2">
      <c r="A66" s="130"/>
      <c r="B66" s="78"/>
      <c r="C66" s="78"/>
      <c r="D66" s="84"/>
      <c r="E66" s="84">
        <f>SUM(D61:D65)</f>
        <v>75720</v>
      </c>
      <c r="F66" s="131"/>
      <c r="G66" s="78"/>
      <c r="H66" s="78"/>
    </row>
    <row r="67" spans="1:256" s="84" customFormat="1" x14ac:dyDescent="0.2">
      <c r="A67" s="130" t="s">
        <v>72</v>
      </c>
      <c r="B67" s="78"/>
      <c r="C67" s="78"/>
      <c r="D67" s="84">
        <f>F58</f>
        <v>57403</v>
      </c>
      <c r="E67" s="78"/>
      <c r="F67" s="131"/>
      <c r="G67" s="78"/>
      <c r="H67" s="78"/>
      <c r="I67" s="1"/>
      <c r="J67" s="78"/>
      <c r="K67" s="83"/>
      <c r="L67" s="78"/>
      <c r="M67" s="78"/>
      <c r="N67" s="78"/>
      <c r="Q67" s="78"/>
      <c r="R67" s="133"/>
      <c r="S67" s="78"/>
      <c r="T67" s="134"/>
      <c r="W67" s="134"/>
      <c r="Z67" s="78"/>
      <c r="AA67" s="135"/>
      <c r="AB67" s="83"/>
      <c r="AC67" s="83"/>
      <c r="AH67" s="78"/>
      <c r="AI67" s="133"/>
      <c r="AJ67" s="78"/>
      <c r="AK67" s="134"/>
      <c r="AN67" s="134"/>
      <c r="AQ67" s="78"/>
      <c r="AR67" s="135"/>
      <c r="AS67" s="83"/>
      <c r="AT67" s="83"/>
      <c r="AY67" s="78"/>
      <c r="AZ67" s="133"/>
      <c r="BA67" s="78"/>
      <c r="BB67" s="134"/>
      <c r="BE67" s="134"/>
      <c r="BH67" s="78"/>
      <c r="BI67" s="135"/>
      <c r="BJ67" s="83"/>
      <c r="BK67" s="83"/>
      <c r="BP67" s="78"/>
      <c r="BQ67" s="133"/>
      <c r="BR67" s="78"/>
      <c r="BS67" s="134"/>
      <c r="BV67" s="134"/>
      <c r="BY67" s="78"/>
      <c r="BZ67" s="135"/>
      <c r="CA67" s="83"/>
      <c r="CB67" s="83"/>
      <c r="CG67" s="78"/>
      <c r="CH67" s="133"/>
      <c r="CI67" s="78"/>
      <c r="CJ67" s="134"/>
      <c r="CM67" s="134"/>
      <c r="CP67" s="78"/>
      <c r="CQ67" s="135"/>
      <c r="CR67" s="83"/>
      <c r="CS67" s="83"/>
      <c r="CX67" s="78"/>
      <c r="CY67" s="133"/>
      <c r="CZ67" s="78"/>
      <c r="DA67" s="134"/>
      <c r="DD67" s="134"/>
      <c r="DG67" s="78"/>
      <c r="DH67" s="135"/>
      <c r="DI67" s="83"/>
      <c r="DJ67" s="83"/>
      <c r="DO67" s="78"/>
      <c r="DP67" s="133"/>
      <c r="DQ67" s="78"/>
      <c r="DR67" s="134"/>
      <c r="DU67" s="134"/>
      <c r="DX67" s="78"/>
      <c r="DY67" s="135"/>
      <c r="DZ67" s="83"/>
      <c r="EA67" s="83"/>
      <c r="EF67" s="78"/>
      <c r="EG67" s="133"/>
      <c r="EH67" s="78"/>
      <c r="EI67" s="134"/>
      <c r="EL67" s="134"/>
      <c r="EO67" s="78"/>
      <c r="EP67" s="135"/>
      <c r="EQ67" s="83"/>
      <c r="ER67" s="83"/>
      <c r="EW67" s="78"/>
      <c r="EX67" s="133"/>
      <c r="EY67" s="78"/>
      <c r="EZ67" s="134"/>
      <c r="FC67" s="134"/>
      <c r="FF67" s="78"/>
      <c r="FG67" s="135"/>
      <c r="FH67" s="83"/>
      <c r="FI67" s="83"/>
      <c r="FN67" s="78"/>
      <c r="FO67" s="133"/>
      <c r="FP67" s="78"/>
      <c r="FQ67" s="134"/>
      <c r="FT67" s="134"/>
      <c r="FW67" s="78"/>
      <c r="FX67" s="135"/>
      <c r="FY67" s="83"/>
      <c r="FZ67" s="83"/>
      <c r="GE67" s="78"/>
      <c r="GF67" s="133"/>
      <c r="GG67" s="78"/>
      <c r="GH67" s="134"/>
      <c r="GK67" s="134"/>
      <c r="GN67" s="78"/>
      <c r="GO67" s="135"/>
      <c r="GP67" s="83"/>
      <c r="GQ67" s="83"/>
      <c r="GV67" s="78"/>
      <c r="GW67" s="133"/>
      <c r="GX67" s="78"/>
      <c r="GY67" s="134"/>
      <c r="HB67" s="134"/>
      <c r="HE67" s="78"/>
      <c r="HF67" s="135"/>
      <c r="HG67" s="83"/>
      <c r="HH67" s="83"/>
      <c r="HM67" s="78"/>
      <c r="HN67" s="133"/>
      <c r="HO67" s="78"/>
      <c r="HP67" s="134"/>
      <c r="HS67" s="134"/>
      <c r="HV67" s="78"/>
      <c r="HW67" s="135"/>
      <c r="HX67" s="83"/>
      <c r="HY67" s="83"/>
      <c r="ID67" s="78"/>
      <c r="IE67" s="133"/>
      <c r="IF67" s="78"/>
      <c r="IG67" s="134"/>
      <c r="IJ67" s="134"/>
      <c r="IM67" s="78"/>
      <c r="IN67" s="135"/>
      <c r="IO67" s="83"/>
      <c r="IP67" s="83"/>
      <c r="IU67" s="78"/>
      <c r="IV67" s="133"/>
    </row>
    <row r="68" spans="1:256" x14ac:dyDescent="0.2">
      <c r="A68" s="130" t="s">
        <v>73</v>
      </c>
      <c r="B68" s="78"/>
      <c r="C68" s="78"/>
      <c r="D68" s="84">
        <f>O58</f>
        <v>9320</v>
      </c>
      <c r="E68" s="78"/>
      <c r="F68" s="131"/>
      <c r="G68" s="78"/>
      <c r="H68" s="78"/>
    </row>
    <row r="69" spans="1:256" x14ac:dyDescent="0.2">
      <c r="A69" s="130" t="s">
        <v>60</v>
      </c>
      <c r="B69" s="78"/>
      <c r="C69" s="78"/>
      <c r="D69" s="132">
        <f>H58+Q58</f>
        <v>2517.5</v>
      </c>
      <c r="E69" s="84"/>
      <c r="F69" s="131"/>
      <c r="G69" s="78"/>
      <c r="H69" s="78"/>
    </row>
    <row r="70" spans="1:256" x14ac:dyDescent="0.2">
      <c r="A70" s="130"/>
      <c r="B70" s="78"/>
      <c r="C70" s="78"/>
      <c r="D70" s="84"/>
      <c r="E70" s="84">
        <f>SUM(D67:D69)</f>
        <v>69240.5</v>
      </c>
      <c r="F70" s="131"/>
      <c r="G70" s="78"/>
      <c r="H70" s="78"/>
    </row>
    <row r="71" spans="1:256" x14ac:dyDescent="0.2">
      <c r="A71" s="130"/>
      <c r="B71" s="78"/>
      <c r="D71" s="136" t="s">
        <v>74</v>
      </c>
      <c r="E71" s="137">
        <f>SUM(E66-E70)*-1</f>
        <v>-6479.5</v>
      </c>
      <c r="F71" s="131"/>
      <c r="G71" s="78"/>
      <c r="H71" s="78"/>
    </row>
    <row r="72" spans="1:256" x14ac:dyDescent="0.2">
      <c r="A72" s="138"/>
      <c r="B72" s="139"/>
      <c r="C72" s="139"/>
      <c r="D72" s="132"/>
      <c r="E72" s="132"/>
      <c r="F72" s="140"/>
      <c r="G72" s="78"/>
      <c r="H72" s="78"/>
    </row>
    <row r="73" spans="1:256" x14ac:dyDescent="0.2">
      <c r="A73" s="78"/>
      <c r="B73" s="78"/>
      <c r="C73" s="84"/>
      <c r="D73" s="84"/>
      <c r="E73" s="78"/>
      <c r="F73" s="84"/>
      <c r="G73" s="78"/>
      <c r="H73" s="78"/>
    </row>
  </sheetData>
  <pageMargins left="0.2" right="0.3" top="0.37013888888888891" bottom="0.65972222222222221" header="0.51180555555555562" footer="0.5"/>
  <pageSetup paperSize="9" scale="63" firstPageNumber="0" pageOrder="overThenDown" orientation="portrait" cellComments="atEnd" horizontalDpi="300" verticalDpi="300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Numbers</vt:lpstr>
      <vt:lpstr>Catering</vt:lpstr>
      <vt:lpstr>Crew_total</vt:lpstr>
      <vt:lpstr>Crowdrate</vt:lpstr>
      <vt:lpstr>Excel_BuiltIn_Print_Area_1_1</vt:lpstr>
      <vt:lpstr>Excel_BuiltIn_Print_Area_2_1</vt:lpstr>
      <vt:lpstr>Laterate</vt:lpstr>
      <vt:lpstr>Nightrate</vt:lpstr>
      <vt:lpstr>Plate</vt:lpstr>
      <vt:lpstr>Catering!Print_Area</vt:lpstr>
      <vt:lpstr>Numbers!Print_Area</vt:lpstr>
      <vt:lpstr>Studiorate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Drake</dc:creator>
  <cp:lastModifiedBy>HP</cp:lastModifiedBy>
  <cp:revision>1</cp:revision>
  <cp:lastPrinted>2013-02-05T15:42:25Z</cp:lastPrinted>
  <dcterms:created xsi:type="dcterms:W3CDTF">2001-10-15T16:10:03Z</dcterms:created>
  <dcterms:modified xsi:type="dcterms:W3CDTF">2013-12-10T14:50:10Z</dcterms:modified>
</cp:coreProperties>
</file>